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425" windowHeight="9045" firstSheet="2" activeTab="6"/>
  </bookViews>
  <sheets>
    <sheet name="01,2016" sheetId="1" r:id="rId1"/>
    <sheet name="02,2016" sheetId="2" r:id="rId2"/>
    <sheet name="12,2016" sheetId="3" r:id="rId3"/>
    <sheet name="01,2017" sheetId="4" r:id="rId4"/>
    <sheet name="02,2017" sheetId="5" r:id="rId5"/>
    <sheet name="03,2017" sheetId="6" r:id="rId6"/>
    <sheet name="05,2017 " sheetId="7" r:id="rId7"/>
    <sheet name="04,2017" sheetId="8" r:id="rId8"/>
  </sheets>
  <definedNames/>
  <calcPr fullCalcOnLoad="1"/>
</workbook>
</file>

<file path=xl/sharedStrings.xml><?xml version="1.0" encoding="utf-8"?>
<sst xmlns="http://schemas.openxmlformats.org/spreadsheetml/2006/main" count="2300" uniqueCount="261">
  <si>
    <t>№</t>
  </si>
  <si>
    <t>п/п</t>
  </si>
  <si>
    <t>Од.вим</t>
  </si>
  <si>
    <t>Залишок на</t>
  </si>
  <si>
    <t>Отримано</t>
  </si>
  <si>
    <t>кількість</t>
  </si>
  <si>
    <t>сума</t>
  </si>
  <si>
    <t>Фармасулін 30/70</t>
  </si>
  <si>
    <t>Фармасулін HNP</t>
  </si>
  <si>
    <t>Хумодар   К25</t>
  </si>
  <si>
    <t>Хумодар Б  3,0</t>
  </si>
  <si>
    <t>карт</t>
  </si>
  <si>
    <t>фл</t>
  </si>
  <si>
    <t>Протафан  НМ</t>
  </si>
  <si>
    <t>Протафан  НМ 3,0</t>
  </si>
  <si>
    <t>Левемір  3,0</t>
  </si>
  <si>
    <t>Новомікс  3,0</t>
  </si>
  <si>
    <t>Новорапід  3,0</t>
  </si>
  <si>
    <t>Хумалог  3,0</t>
  </si>
  <si>
    <t>Хумодар  Р</t>
  </si>
  <si>
    <t>уп</t>
  </si>
  <si>
    <t>Лантус Соло3,0</t>
  </si>
  <si>
    <t>Мікстард НМ 3,0</t>
  </si>
  <si>
    <t>Уропрес  спрей</t>
  </si>
  <si>
    <t>Фармасулін Н</t>
  </si>
  <si>
    <t xml:space="preserve">Фармасулін HNP </t>
  </si>
  <si>
    <t>Фармасулін   30/70</t>
  </si>
  <si>
    <t>Хумалог  М25</t>
  </si>
  <si>
    <t>Хумодар Б</t>
  </si>
  <si>
    <t>Хумодар К25</t>
  </si>
  <si>
    <t>Разом</t>
  </si>
  <si>
    <t>катр</t>
  </si>
  <si>
    <t>Мінірін 0,2№30</t>
  </si>
  <si>
    <t>Хумулін НПХ 3,0</t>
  </si>
  <si>
    <t xml:space="preserve">Головний   лікар         ________________  О.К.Литвинець  </t>
  </si>
  <si>
    <t xml:space="preserve">Головний  бухгалтер   ________________   В.І Матасова  </t>
  </si>
  <si>
    <t>Виконавець</t>
  </si>
  <si>
    <t>Діаформін 850мг№30</t>
  </si>
  <si>
    <t>Епайдра 3мл</t>
  </si>
  <si>
    <t>Мікстард НМ  10мл</t>
  </si>
  <si>
    <t>Інсуман БАЗАЛ</t>
  </si>
  <si>
    <t>Інсуман РАПІД</t>
  </si>
  <si>
    <t>Інсуман КОМБ</t>
  </si>
  <si>
    <t>Актропід НМ 3,0</t>
  </si>
  <si>
    <t>Актропід НМ 10,0</t>
  </si>
  <si>
    <t>Додаток №1</t>
  </si>
  <si>
    <t>Інформація про використання</t>
  </si>
  <si>
    <t>лікарських засобів та виробів медичного призначення</t>
  </si>
  <si>
    <t>по лікувально-профілактичному закладу   КУ "Центральна  районна лікарня" Житомирської  р/ради</t>
  </si>
  <si>
    <t>Торговельна</t>
  </si>
  <si>
    <t>серія</t>
  </si>
  <si>
    <t>Термін придатності</t>
  </si>
  <si>
    <t>Ціна</t>
  </si>
  <si>
    <t xml:space="preserve"> назва</t>
  </si>
  <si>
    <t xml:space="preserve">Смеюн Г.І </t>
  </si>
  <si>
    <t>тел.341463</t>
  </si>
  <si>
    <t>01,05,16</t>
  </si>
  <si>
    <t>01,07,16</t>
  </si>
  <si>
    <t>01,03,16</t>
  </si>
  <si>
    <t>01,08,16</t>
  </si>
  <si>
    <t>Наказ ДОЗ ОДА</t>
  </si>
  <si>
    <t>(дата</t>
  </si>
  <si>
    <t>№)</t>
  </si>
  <si>
    <t>Використано</t>
  </si>
  <si>
    <t>01,05,17</t>
  </si>
  <si>
    <t>Хумулін Р</t>
  </si>
  <si>
    <t>шт</t>
  </si>
  <si>
    <t>4F104A</t>
  </si>
  <si>
    <t>31,03,16</t>
  </si>
  <si>
    <t>4F294A</t>
  </si>
  <si>
    <t>4F030A</t>
  </si>
  <si>
    <t>01,11,16</t>
  </si>
  <si>
    <t>01,10,16</t>
  </si>
  <si>
    <t>01,09,16</t>
  </si>
  <si>
    <t>01,12,16</t>
  </si>
  <si>
    <t>01,03,17</t>
  </si>
  <si>
    <t>4F293A</t>
  </si>
  <si>
    <t>C189759С</t>
  </si>
  <si>
    <t>01,04,17</t>
  </si>
  <si>
    <t>01,02,17</t>
  </si>
  <si>
    <t>01,01,17</t>
  </si>
  <si>
    <t>ДТ60370</t>
  </si>
  <si>
    <t>H14413С</t>
  </si>
  <si>
    <t>DН71004</t>
  </si>
  <si>
    <t>31,10,17</t>
  </si>
  <si>
    <t>5F1736A</t>
  </si>
  <si>
    <t>DS6М568</t>
  </si>
  <si>
    <t>DТ60514</t>
  </si>
  <si>
    <t>DН71010</t>
  </si>
  <si>
    <t>30,09,17</t>
  </si>
  <si>
    <t>ЕТ60233</t>
  </si>
  <si>
    <t>ЕЗ6S298</t>
  </si>
  <si>
    <t>30,03,17</t>
  </si>
  <si>
    <t>ЕЗ3S527</t>
  </si>
  <si>
    <t>DТ60518</t>
  </si>
  <si>
    <t>28,02,17</t>
  </si>
  <si>
    <t>DН71012</t>
  </si>
  <si>
    <t>30,09,16</t>
  </si>
  <si>
    <t>DН71009</t>
  </si>
  <si>
    <t>DТ60234</t>
  </si>
  <si>
    <t>ES6S599</t>
  </si>
  <si>
    <t>С330539D</t>
  </si>
  <si>
    <t>C434624K</t>
  </si>
  <si>
    <t>01,01,18</t>
  </si>
  <si>
    <t>С324621D</t>
  </si>
  <si>
    <t>01,01,2016р</t>
  </si>
  <si>
    <t>5F186А</t>
  </si>
  <si>
    <t>31,05,17</t>
  </si>
  <si>
    <t>отриманих шляхом централізованого постачання за рахунок коштів  обласного бюджету Україн у 2016році</t>
  </si>
  <si>
    <t xml:space="preserve">станом на 01   лютого   2016 року,  номер  складу  №13 , </t>
  </si>
  <si>
    <t>01,02,2016р</t>
  </si>
  <si>
    <t>№1540від30,12,15</t>
  </si>
  <si>
    <t>ЕТ60387</t>
  </si>
  <si>
    <t>01,12,17</t>
  </si>
  <si>
    <t>01,10,17</t>
  </si>
  <si>
    <t>ЕS6V407</t>
  </si>
  <si>
    <t>31,01,18</t>
  </si>
  <si>
    <t>DТ60522</t>
  </si>
  <si>
    <t>ЕН70618</t>
  </si>
  <si>
    <t>ЕН70792</t>
  </si>
  <si>
    <t>ЕТ60388</t>
  </si>
  <si>
    <t>30,11,17</t>
  </si>
  <si>
    <t>ES6V826</t>
  </si>
  <si>
    <t>ЕS6S713</t>
  </si>
  <si>
    <t>EН71004</t>
  </si>
  <si>
    <t>C284912Н</t>
  </si>
  <si>
    <t xml:space="preserve">станом на 01   лютого  2016 року,  номер  складу  №11 , </t>
  </si>
  <si>
    <t xml:space="preserve">станом на 01   березня   2016 року,  номер  складу  №13 , </t>
  </si>
  <si>
    <t>01,03,2016р</t>
  </si>
  <si>
    <t>С443104D</t>
  </si>
  <si>
    <t>ЕТ60377</t>
  </si>
  <si>
    <t>5F297А</t>
  </si>
  <si>
    <t>30,06,17</t>
  </si>
  <si>
    <t>5F2190A</t>
  </si>
  <si>
    <t>31,03,18</t>
  </si>
  <si>
    <t>EН70704</t>
  </si>
  <si>
    <t>DТ60370</t>
  </si>
  <si>
    <t>ЕТ60390</t>
  </si>
  <si>
    <t>С449252D</t>
  </si>
  <si>
    <t>01,02,18</t>
  </si>
  <si>
    <t>C482354С</t>
  </si>
  <si>
    <t>01,06,18</t>
  </si>
  <si>
    <t>C434624S</t>
  </si>
  <si>
    <t>С482302F</t>
  </si>
  <si>
    <t>Інсуман БАЗАЛ  3мл</t>
  </si>
  <si>
    <t>Інсуман КОМБ 3мл</t>
  </si>
  <si>
    <t>Інсуман РАПІД 3мл</t>
  </si>
  <si>
    <t>30,04,18</t>
  </si>
  <si>
    <t>01,09,18</t>
  </si>
  <si>
    <t>01,12,18</t>
  </si>
  <si>
    <t>01,05,18</t>
  </si>
  <si>
    <t>Інсуман БАЗАЛ  5мл</t>
  </si>
  <si>
    <t>01,04,18</t>
  </si>
  <si>
    <t>31,05,18</t>
  </si>
  <si>
    <t>ЕS6W493</t>
  </si>
  <si>
    <t>EН70137</t>
  </si>
  <si>
    <t>ЕS6V827</t>
  </si>
  <si>
    <t>Новорапід 3,0</t>
  </si>
  <si>
    <r>
      <t xml:space="preserve">Фармасулін Н </t>
    </r>
    <r>
      <rPr>
        <b/>
        <sz val="9"/>
        <rFont val="Times New Roman"/>
        <family val="1"/>
      </rPr>
      <t>5мл</t>
    </r>
  </si>
  <si>
    <r>
      <t xml:space="preserve">Фармасулін 30/70 </t>
    </r>
    <r>
      <rPr>
        <b/>
        <sz val="9"/>
        <rFont val="Times New Roman"/>
        <family val="1"/>
      </rPr>
      <t>5мл</t>
    </r>
  </si>
  <si>
    <r>
      <t xml:space="preserve">Фармасулін HNP  </t>
    </r>
    <r>
      <rPr>
        <b/>
        <sz val="9"/>
        <rFont val="Times New Roman"/>
        <family val="1"/>
      </rPr>
      <t>5мл</t>
    </r>
  </si>
  <si>
    <t>01,03,18</t>
  </si>
  <si>
    <t>FS6X217</t>
  </si>
  <si>
    <t>FН70137</t>
  </si>
  <si>
    <t>FТ61912</t>
  </si>
  <si>
    <t>31,07,18</t>
  </si>
  <si>
    <t>FS6X806</t>
  </si>
  <si>
    <t>01,05,19</t>
  </si>
  <si>
    <t>01,02,19</t>
  </si>
  <si>
    <t>01,10,18</t>
  </si>
  <si>
    <t>01,07,18</t>
  </si>
  <si>
    <r>
      <t xml:space="preserve">Інсуман КОМБ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>мл</t>
    </r>
  </si>
  <si>
    <t>28,02,18</t>
  </si>
  <si>
    <t>31,10,18</t>
  </si>
  <si>
    <t>C595777D</t>
  </si>
  <si>
    <t>01,03,19</t>
  </si>
  <si>
    <t>С552056H</t>
  </si>
  <si>
    <t>Головний   лікар           ________________   В.І.Шуляк</t>
  </si>
  <si>
    <t xml:space="preserve">Смеюн Г.І     </t>
  </si>
  <si>
    <t>Інсуман РАПІД 5мл</t>
  </si>
  <si>
    <t>FT6Х217</t>
  </si>
  <si>
    <t>FТ61179</t>
  </si>
  <si>
    <t>6F640А</t>
  </si>
  <si>
    <t>M13377В</t>
  </si>
  <si>
    <t>6F077A</t>
  </si>
  <si>
    <t>6F075А</t>
  </si>
  <si>
    <t>6F2949A</t>
  </si>
  <si>
    <t>01,04,19</t>
  </si>
  <si>
    <t>01,11,18</t>
  </si>
  <si>
    <t>FT61935</t>
  </si>
  <si>
    <t>FT61710</t>
  </si>
  <si>
    <t>FT61766</t>
  </si>
  <si>
    <t>6F091A</t>
  </si>
  <si>
    <t>6F090А</t>
  </si>
  <si>
    <t>FT63341</t>
  </si>
  <si>
    <t>FS6Y559</t>
  </si>
  <si>
    <t>FТ63324</t>
  </si>
  <si>
    <t>C591022F</t>
  </si>
  <si>
    <t>300315A</t>
  </si>
  <si>
    <t>C595777F</t>
  </si>
  <si>
    <t>С583597F</t>
  </si>
  <si>
    <t>01,12,2016р</t>
  </si>
  <si>
    <t xml:space="preserve">станом на 01    січня    2017 року,  номер  складу  №13 , </t>
  </si>
  <si>
    <t>01,01,2017р</t>
  </si>
  <si>
    <t>M15233В</t>
  </si>
  <si>
    <t>№104від29,12,16</t>
  </si>
  <si>
    <t>№1116від11,10,16</t>
  </si>
  <si>
    <t>№1224від10,11,16</t>
  </si>
  <si>
    <t>6F231А</t>
  </si>
  <si>
    <t>6F221А</t>
  </si>
  <si>
    <t xml:space="preserve">станом на 01    лютого    2017 року,  номер  складу  №13 , </t>
  </si>
  <si>
    <t>01,02,2017р</t>
  </si>
  <si>
    <t>FT60019</t>
  </si>
  <si>
    <t>6F095А</t>
  </si>
  <si>
    <t>30,06,18</t>
  </si>
  <si>
    <t>6F3592A</t>
  </si>
  <si>
    <t>30,04,19</t>
  </si>
  <si>
    <t>FT63314</t>
  </si>
  <si>
    <t>30,09,18</t>
  </si>
  <si>
    <t>ЕТ60310</t>
  </si>
  <si>
    <t>FT64643</t>
  </si>
  <si>
    <t>FТ60021</t>
  </si>
  <si>
    <t>FS6X219</t>
  </si>
  <si>
    <t>С514780F</t>
  </si>
  <si>
    <t>№930від18,08,16</t>
  </si>
  <si>
    <t>склад</t>
  </si>
  <si>
    <t>пол</t>
  </si>
  <si>
    <t>Різниця</t>
  </si>
  <si>
    <t xml:space="preserve">станом на 01    березня   2017 року,  номер  складу  №13 , </t>
  </si>
  <si>
    <t>01,03,2017р</t>
  </si>
  <si>
    <t>Фармасулін HNP 3,0</t>
  </si>
  <si>
    <t>FT61966</t>
  </si>
  <si>
    <t>31,08,18</t>
  </si>
  <si>
    <t>FТ63337</t>
  </si>
  <si>
    <t>FS60В57</t>
  </si>
  <si>
    <t>01,04,2017р</t>
  </si>
  <si>
    <t>40616А</t>
  </si>
  <si>
    <t>С553438L</t>
  </si>
  <si>
    <t>6F093A</t>
  </si>
  <si>
    <t>6F085А</t>
  </si>
  <si>
    <t>6F645А</t>
  </si>
  <si>
    <t>паков</t>
  </si>
  <si>
    <t>FS61G55</t>
  </si>
  <si>
    <t>31,01,19</t>
  </si>
  <si>
    <t>С591023L</t>
  </si>
  <si>
    <t>01,08,19</t>
  </si>
  <si>
    <t>01,01,19</t>
  </si>
  <si>
    <t>С626021Е</t>
  </si>
  <si>
    <t>01,06,19</t>
  </si>
  <si>
    <t>С649606G</t>
  </si>
  <si>
    <t>6F096А</t>
  </si>
  <si>
    <t xml:space="preserve">станом на 01    квітня  2017 року,  номер  складу  №43, </t>
  </si>
  <si>
    <t>№114від   7,02,17</t>
  </si>
  <si>
    <t>6F695А</t>
  </si>
  <si>
    <t xml:space="preserve">станом на 01    травня 2017 року,  номер  складу  №43, </t>
  </si>
  <si>
    <t>01,05,2017р</t>
  </si>
  <si>
    <t>01,08,18</t>
  </si>
  <si>
    <t>FS6Y560</t>
  </si>
  <si>
    <t>6F727А</t>
  </si>
  <si>
    <t>FТ63325</t>
  </si>
  <si>
    <t>НовоРапід 3,0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</si>
</sst>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[$-FC19]d\ mmmm\ yyyy\ &quot;г.&quot;"/>
    <numFmt numFmtId="179" formatCode="0.0000000"/>
    <numFmt numFmtId="180" formatCode="0.00000"/>
    <numFmt numFmtId="181" formatCode="0.000000000"/>
  </numFmts>
  <fonts count="5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indent="15"/>
    </xf>
    <xf numFmtId="2" fontId="4" fillId="0" borderId="0" xfId="0" applyNumberFormat="1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9" fillId="33" borderId="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79" fontId="4" fillId="0" borderId="0" xfId="0" applyNumberFormat="1" applyFont="1" applyAlignment="1">
      <alignment/>
    </xf>
    <xf numFmtId="179" fontId="4" fillId="0" borderId="17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2" fontId="3" fillId="33" borderId="15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80" fontId="3" fillId="0" borderId="12" xfId="0" applyNumberFormat="1" applyFont="1" applyBorder="1" applyAlignment="1">
      <alignment horizontal="center" vertical="top" wrapText="1"/>
    </xf>
    <xf numFmtId="181" fontId="4" fillId="0" borderId="0" xfId="0" applyNumberFormat="1" applyFont="1" applyAlignment="1">
      <alignment/>
    </xf>
    <xf numFmtId="181" fontId="4" fillId="0" borderId="17" xfId="0" applyNumberFormat="1" applyFont="1" applyBorder="1" applyAlignment="1">
      <alignment/>
    </xf>
    <xf numFmtId="181" fontId="3" fillId="0" borderId="12" xfId="0" applyNumberFormat="1" applyFont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21" borderId="10" xfId="0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4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181" fontId="3" fillId="0" borderId="13" xfId="0" applyNumberFormat="1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 wrapText="1"/>
    </xf>
    <xf numFmtId="181" fontId="3" fillId="0" borderId="12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2">
      <selection activeCell="A1" sqref="A1:O79"/>
    </sheetView>
  </sheetViews>
  <sheetFormatPr defaultColWidth="9.00390625" defaultRowHeight="12.75"/>
  <cols>
    <col min="1" max="1" width="4.125" style="0" customWidth="1"/>
    <col min="2" max="2" width="19.00390625" style="0" customWidth="1"/>
    <col min="5" max="5" width="5.00390625" style="0" customWidth="1"/>
    <col min="6" max="6" width="10.875" style="75" customWidth="1"/>
    <col min="7" max="7" width="6.125" style="0" customWidth="1"/>
    <col min="9" max="9" width="6.25390625" style="0" customWidth="1"/>
    <col min="11" max="11" width="7.25390625" style="0" customWidth="1"/>
    <col min="13" max="13" width="6.375" style="0" customWidth="1"/>
  </cols>
  <sheetData>
    <row r="1" spans="1:14" ht="15">
      <c r="A1" s="8"/>
      <c r="B1" s="8"/>
      <c r="C1" s="8"/>
      <c r="D1" s="8"/>
      <c r="E1" s="8"/>
      <c r="F1" s="69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69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109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6.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60"/>
    </row>
    <row r="9" spans="1:14" ht="12.75">
      <c r="A9" s="45"/>
      <c r="B9" s="45"/>
      <c r="C9" s="45"/>
      <c r="D9" s="45"/>
      <c r="E9" s="45"/>
      <c r="F9" s="70"/>
      <c r="G9" s="45"/>
      <c r="H9" s="46"/>
      <c r="I9" s="45"/>
      <c r="J9" s="46"/>
      <c r="K9" s="45"/>
      <c r="L9" s="47"/>
      <c r="M9" s="45"/>
      <c r="N9" s="16"/>
    </row>
    <row r="10" spans="1:15" ht="25.5">
      <c r="A10" s="22"/>
      <c r="B10" s="23" t="s">
        <v>49</v>
      </c>
      <c r="C10" s="107" t="s">
        <v>50</v>
      </c>
      <c r="D10" s="110" t="s">
        <v>51</v>
      </c>
      <c r="E10" s="113" t="s">
        <v>2</v>
      </c>
      <c r="F10" s="96" t="s">
        <v>52</v>
      </c>
      <c r="G10" s="99" t="s">
        <v>3</v>
      </c>
      <c r="H10" s="99"/>
      <c r="I10" s="100" t="s">
        <v>4</v>
      </c>
      <c r="J10" s="100"/>
      <c r="K10" s="100" t="s">
        <v>63</v>
      </c>
      <c r="L10" s="100"/>
      <c r="M10" s="99" t="s">
        <v>3</v>
      </c>
      <c r="N10" s="101"/>
      <c r="O10" s="22" t="s">
        <v>60</v>
      </c>
    </row>
    <row r="11" spans="1:15" ht="12.75">
      <c r="A11" s="24" t="s">
        <v>0</v>
      </c>
      <c r="B11" s="25" t="s">
        <v>53</v>
      </c>
      <c r="C11" s="108"/>
      <c r="D11" s="111"/>
      <c r="E11" s="114"/>
      <c r="F11" s="97"/>
      <c r="G11" s="102" t="s">
        <v>105</v>
      </c>
      <c r="H11" s="102"/>
      <c r="I11" s="100"/>
      <c r="J11" s="100"/>
      <c r="K11" s="100"/>
      <c r="L11" s="100"/>
      <c r="M11" s="102" t="s">
        <v>110</v>
      </c>
      <c r="N11" s="105"/>
      <c r="O11" s="24" t="s">
        <v>61</v>
      </c>
    </row>
    <row r="12" spans="1:15" ht="25.5">
      <c r="A12" s="7" t="s">
        <v>1</v>
      </c>
      <c r="B12" s="7"/>
      <c r="C12" s="109"/>
      <c r="D12" s="112"/>
      <c r="E12" s="115"/>
      <c r="F12" s="98"/>
      <c r="G12" s="3" t="s">
        <v>5</v>
      </c>
      <c r="H12" s="4" t="s">
        <v>6</v>
      </c>
      <c r="I12" s="3" t="s">
        <v>5</v>
      </c>
      <c r="J12" s="4" t="s">
        <v>6</v>
      </c>
      <c r="K12" s="3" t="s">
        <v>5</v>
      </c>
      <c r="L12" s="26" t="s">
        <v>6</v>
      </c>
      <c r="M12" s="3" t="s">
        <v>5</v>
      </c>
      <c r="N12" s="48" t="s">
        <v>6</v>
      </c>
      <c r="O12" s="7" t="s">
        <v>62</v>
      </c>
    </row>
    <row r="13" spans="1:15" ht="22.5">
      <c r="A13" s="7">
        <v>1</v>
      </c>
      <c r="B13" s="9" t="s">
        <v>43</v>
      </c>
      <c r="C13" s="7" t="s">
        <v>90</v>
      </c>
      <c r="D13" s="7" t="s">
        <v>89</v>
      </c>
      <c r="E13" s="11" t="s">
        <v>11</v>
      </c>
      <c r="F13" s="71">
        <v>114.6826</v>
      </c>
      <c r="G13" s="3">
        <v>10</v>
      </c>
      <c r="H13" s="4">
        <f>G13*F13</f>
        <v>1146.826</v>
      </c>
      <c r="I13" s="3"/>
      <c r="J13" s="4"/>
      <c r="K13" s="3">
        <v>10</v>
      </c>
      <c r="L13" s="26">
        <f>K13*F13</f>
        <v>1146.826</v>
      </c>
      <c r="M13" s="3">
        <f aca="true" t="shared" si="0" ref="M13:M64">G13+I13-K13</f>
        <v>0</v>
      </c>
      <c r="N13" s="48">
        <f aca="true" t="shared" si="1" ref="N13:N64">M13*F13</f>
        <v>0</v>
      </c>
      <c r="O13" s="59" t="s">
        <v>111</v>
      </c>
    </row>
    <row r="14" spans="1:15" ht="12.75">
      <c r="A14" s="7">
        <v>2</v>
      </c>
      <c r="B14" s="9" t="s">
        <v>43</v>
      </c>
      <c r="C14" s="7" t="s">
        <v>112</v>
      </c>
      <c r="D14" s="7" t="s">
        <v>113</v>
      </c>
      <c r="E14" s="11" t="s">
        <v>11</v>
      </c>
      <c r="F14" s="71">
        <v>114.6826</v>
      </c>
      <c r="G14" s="3"/>
      <c r="H14" s="4"/>
      <c r="I14" s="3">
        <v>343</v>
      </c>
      <c r="J14" s="4">
        <f>I14*F14</f>
        <v>39336.131799999996</v>
      </c>
      <c r="K14" s="3">
        <v>60</v>
      </c>
      <c r="L14" s="26">
        <f aca="true" t="shared" si="2" ref="L14:L66">K14*F14</f>
        <v>6880.955999999999</v>
      </c>
      <c r="M14" s="3">
        <f t="shared" si="0"/>
        <v>283</v>
      </c>
      <c r="N14" s="48">
        <f t="shared" si="1"/>
        <v>32455.175799999997</v>
      </c>
      <c r="O14" s="59"/>
    </row>
    <row r="15" spans="1:15" ht="12.75">
      <c r="A15" s="7">
        <v>3</v>
      </c>
      <c r="B15" s="9" t="s">
        <v>44</v>
      </c>
      <c r="C15" s="7" t="s">
        <v>91</v>
      </c>
      <c r="D15" s="7" t="s">
        <v>84</v>
      </c>
      <c r="E15" s="11" t="s">
        <v>12</v>
      </c>
      <c r="F15" s="71">
        <v>259.410802</v>
      </c>
      <c r="G15" s="3">
        <v>93</v>
      </c>
      <c r="H15" s="4">
        <f>G15*F15</f>
        <v>24125.204586</v>
      </c>
      <c r="I15" s="3"/>
      <c r="J15" s="4">
        <f aca="true" t="shared" si="3" ref="J15:J66">I15*F15</f>
        <v>0</v>
      </c>
      <c r="K15" s="3">
        <v>29</v>
      </c>
      <c r="L15" s="26">
        <f t="shared" si="2"/>
        <v>7522.913258</v>
      </c>
      <c r="M15" s="3">
        <f t="shared" si="0"/>
        <v>64</v>
      </c>
      <c r="N15" s="48">
        <f t="shared" si="1"/>
        <v>16602.291328</v>
      </c>
      <c r="O15" s="7"/>
    </row>
    <row r="16" spans="1:15" ht="12.75">
      <c r="A16" s="7">
        <v>4</v>
      </c>
      <c r="B16" s="9" t="s">
        <v>44</v>
      </c>
      <c r="C16" s="7" t="s">
        <v>123</v>
      </c>
      <c r="D16" s="7" t="s">
        <v>114</v>
      </c>
      <c r="E16" s="11" t="s">
        <v>12</v>
      </c>
      <c r="F16" s="71">
        <v>259.410799</v>
      </c>
      <c r="G16" s="3"/>
      <c r="H16" s="4"/>
      <c r="I16" s="3">
        <v>236</v>
      </c>
      <c r="J16" s="4">
        <f t="shared" si="3"/>
        <v>61220.948564</v>
      </c>
      <c r="K16" s="3"/>
      <c r="L16" s="26">
        <f t="shared" si="2"/>
        <v>0</v>
      </c>
      <c r="M16" s="3">
        <f t="shared" si="0"/>
        <v>236</v>
      </c>
      <c r="N16" s="48">
        <f t="shared" si="1"/>
        <v>61220.948564</v>
      </c>
      <c r="O16" s="7"/>
    </row>
    <row r="17" spans="1:15" ht="12.75">
      <c r="A17" s="7">
        <v>5</v>
      </c>
      <c r="B17" s="9" t="s">
        <v>21</v>
      </c>
      <c r="C17" s="3" t="s">
        <v>85</v>
      </c>
      <c r="D17" s="3" t="s">
        <v>84</v>
      </c>
      <c r="E17" s="11" t="s">
        <v>66</v>
      </c>
      <c r="F17" s="72">
        <v>217.980402</v>
      </c>
      <c r="G17" s="9">
        <v>19</v>
      </c>
      <c r="H17" s="4">
        <f aca="true" t="shared" si="4" ref="H17:H65">G17*F17</f>
        <v>4141.627638</v>
      </c>
      <c r="I17" s="9">
        <v>10</v>
      </c>
      <c r="J17" s="4">
        <f t="shared" si="3"/>
        <v>2179.80402</v>
      </c>
      <c r="K17" s="27">
        <v>5</v>
      </c>
      <c r="L17" s="26">
        <f t="shared" si="2"/>
        <v>1089.90201</v>
      </c>
      <c r="M17" s="3">
        <f t="shared" si="0"/>
        <v>24</v>
      </c>
      <c r="N17" s="48">
        <f t="shared" si="1"/>
        <v>5231.529648</v>
      </c>
      <c r="O17" s="4"/>
    </row>
    <row r="18" spans="1:15" ht="12.75">
      <c r="A18" s="7">
        <v>6</v>
      </c>
      <c r="B18" s="9" t="s">
        <v>15</v>
      </c>
      <c r="C18" s="3" t="s">
        <v>83</v>
      </c>
      <c r="D18" s="3" t="s">
        <v>92</v>
      </c>
      <c r="E18" s="11" t="s">
        <v>11</v>
      </c>
      <c r="F18" s="72">
        <v>314.847533</v>
      </c>
      <c r="G18" s="9">
        <v>80</v>
      </c>
      <c r="H18" s="4">
        <f t="shared" si="4"/>
        <v>25187.80264</v>
      </c>
      <c r="I18" s="9"/>
      <c r="J18" s="4">
        <f t="shared" si="3"/>
        <v>0</v>
      </c>
      <c r="K18" s="27">
        <v>10</v>
      </c>
      <c r="L18" s="26">
        <f t="shared" si="2"/>
        <v>3148.47533</v>
      </c>
      <c r="M18" s="3">
        <f t="shared" si="0"/>
        <v>70</v>
      </c>
      <c r="N18" s="48">
        <f t="shared" si="1"/>
        <v>22039.32731</v>
      </c>
      <c r="O18" s="4"/>
    </row>
    <row r="19" spans="1:15" ht="12.75">
      <c r="A19" s="7">
        <v>7</v>
      </c>
      <c r="B19" s="9" t="s">
        <v>15</v>
      </c>
      <c r="C19" s="3" t="s">
        <v>124</v>
      </c>
      <c r="D19" s="3" t="s">
        <v>114</v>
      </c>
      <c r="E19" s="11" t="s">
        <v>11</v>
      </c>
      <c r="F19" s="72">
        <v>314.84749</v>
      </c>
      <c r="G19" s="9"/>
      <c r="H19" s="4"/>
      <c r="I19" s="9">
        <v>22</v>
      </c>
      <c r="J19" s="4">
        <f t="shared" si="3"/>
        <v>6926.64478</v>
      </c>
      <c r="K19" s="27"/>
      <c r="L19" s="26">
        <f t="shared" si="2"/>
        <v>0</v>
      </c>
      <c r="M19" s="3">
        <f t="shared" si="0"/>
        <v>22</v>
      </c>
      <c r="N19" s="48">
        <f t="shared" si="1"/>
        <v>6926.64478</v>
      </c>
      <c r="O19" s="4"/>
    </row>
    <row r="20" spans="1:15" ht="12.75">
      <c r="A20" s="7">
        <v>8</v>
      </c>
      <c r="B20" s="9" t="s">
        <v>38</v>
      </c>
      <c r="C20" s="3" t="s">
        <v>106</v>
      </c>
      <c r="D20" s="3" t="s">
        <v>107</v>
      </c>
      <c r="E20" s="11" t="s">
        <v>66</v>
      </c>
      <c r="F20" s="72">
        <v>125.19</v>
      </c>
      <c r="G20" s="9">
        <v>0</v>
      </c>
      <c r="H20" s="4">
        <f t="shared" si="4"/>
        <v>0</v>
      </c>
      <c r="I20" s="9">
        <v>10</v>
      </c>
      <c r="J20" s="4">
        <f t="shared" si="3"/>
        <v>1251.9</v>
      </c>
      <c r="K20" s="27">
        <v>4</v>
      </c>
      <c r="L20" s="26">
        <f t="shared" si="2"/>
        <v>500.76</v>
      </c>
      <c r="M20" s="3">
        <f t="shared" si="0"/>
        <v>6</v>
      </c>
      <c r="N20" s="48">
        <f t="shared" si="1"/>
        <v>751.14</v>
      </c>
      <c r="O20" s="4"/>
    </row>
    <row r="21" spans="1:15" ht="12.75">
      <c r="A21" s="7">
        <v>9</v>
      </c>
      <c r="B21" s="9" t="s">
        <v>22</v>
      </c>
      <c r="C21" s="7" t="s">
        <v>87</v>
      </c>
      <c r="D21" s="3" t="s">
        <v>79</v>
      </c>
      <c r="E21" s="11" t="s">
        <v>11</v>
      </c>
      <c r="F21" s="72">
        <v>114.682571</v>
      </c>
      <c r="G21" s="9">
        <v>7</v>
      </c>
      <c r="H21" s="4">
        <f t="shared" si="4"/>
        <v>802.7779969999999</v>
      </c>
      <c r="I21" s="9"/>
      <c r="J21" s="4">
        <f t="shared" si="3"/>
        <v>0</v>
      </c>
      <c r="K21" s="27">
        <v>7</v>
      </c>
      <c r="L21" s="26">
        <f t="shared" si="2"/>
        <v>802.7779969999999</v>
      </c>
      <c r="M21" s="3">
        <f t="shared" si="0"/>
        <v>0</v>
      </c>
      <c r="N21" s="48">
        <f t="shared" si="1"/>
        <v>0</v>
      </c>
      <c r="O21" s="4"/>
    </row>
    <row r="22" spans="1:15" ht="12.75">
      <c r="A22" s="7">
        <v>10</v>
      </c>
      <c r="B22" s="9" t="s">
        <v>22</v>
      </c>
      <c r="C22" s="7" t="s">
        <v>94</v>
      </c>
      <c r="D22" s="3" t="s">
        <v>95</v>
      </c>
      <c r="E22" s="11" t="s">
        <v>11</v>
      </c>
      <c r="F22" s="72">
        <v>114.682571</v>
      </c>
      <c r="G22" s="9">
        <v>25</v>
      </c>
      <c r="H22" s="4">
        <f t="shared" si="4"/>
        <v>2867.0642749999997</v>
      </c>
      <c r="I22" s="9"/>
      <c r="J22" s="4">
        <f t="shared" si="3"/>
        <v>0</v>
      </c>
      <c r="K22" s="27">
        <v>8</v>
      </c>
      <c r="L22" s="26">
        <f t="shared" si="2"/>
        <v>917.460568</v>
      </c>
      <c r="M22" s="3">
        <f t="shared" si="0"/>
        <v>17</v>
      </c>
      <c r="N22" s="48">
        <f t="shared" si="1"/>
        <v>1949.603707</v>
      </c>
      <c r="O22" s="4"/>
    </row>
    <row r="23" spans="1:15" ht="12.75">
      <c r="A23" s="7">
        <v>11</v>
      </c>
      <c r="B23" s="9" t="s">
        <v>22</v>
      </c>
      <c r="C23" s="7" t="s">
        <v>117</v>
      </c>
      <c r="D23" s="3" t="s">
        <v>79</v>
      </c>
      <c r="E23" s="11" t="s">
        <v>11</v>
      </c>
      <c r="F23" s="72">
        <v>114.682571</v>
      </c>
      <c r="G23" s="9"/>
      <c r="H23" s="4"/>
      <c r="I23" s="9">
        <v>52</v>
      </c>
      <c r="J23" s="4">
        <v>5963.5</v>
      </c>
      <c r="K23" s="27"/>
      <c r="L23" s="26">
        <f t="shared" si="2"/>
        <v>0</v>
      </c>
      <c r="M23" s="3">
        <f t="shared" si="0"/>
        <v>52</v>
      </c>
      <c r="N23" s="48">
        <f t="shared" si="1"/>
        <v>5963.493692</v>
      </c>
      <c r="O23" s="4"/>
    </row>
    <row r="24" spans="1:15" ht="12.75">
      <c r="A24" s="7">
        <v>12</v>
      </c>
      <c r="B24" s="9" t="s">
        <v>39</v>
      </c>
      <c r="C24" s="7" t="s">
        <v>86</v>
      </c>
      <c r="D24" s="3" t="s">
        <v>79</v>
      </c>
      <c r="E24" s="11" t="s">
        <v>12</v>
      </c>
      <c r="F24" s="72">
        <v>259.4108</v>
      </c>
      <c r="G24" s="9">
        <v>5</v>
      </c>
      <c r="H24" s="4">
        <f t="shared" si="4"/>
        <v>1297.054</v>
      </c>
      <c r="I24" s="9"/>
      <c r="J24" s="4">
        <f t="shared" si="3"/>
        <v>0</v>
      </c>
      <c r="K24" s="27">
        <v>4</v>
      </c>
      <c r="L24" s="26">
        <f t="shared" si="2"/>
        <v>1037.6432</v>
      </c>
      <c r="M24" s="3">
        <f t="shared" si="0"/>
        <v>1</v>
      </c>
      <c r="N24" s="48">
        <f t="shared" si="1"/>
        <v>259.4108</v>
      </c>
      <c r="O24" s="4"/>
    </row>
    <row r="25" spans="1:15" ht="12.75">
      <c r="A25" s="7">
        <v>13</v>
      </c>
      <c r="B25" s="9" t="s">
        <v>39</v>
      </c>
      <c r="C25" s="7" t="s">
        <v>93</v>
      </c>
      <c r="D25" s="3" t="s">
        <v>89</v>
      </c>
      <c r="E25" s="11" t="s">
        <v>12</v>
      </c>
      <c r="F25" s="72">
        <v>259.410808</v>
      </c>
      <c r="G25" s="9">
        <v>15</v>
      </c>
      <c r="H25" s="4">
        <f t="shared" si="4"/>
        <v>3891.1621199999995</v>
      </c>
      <c r="I25" s="9"/>
      <c r="J25" s="4">
        <f t="shared" si="3"/>
        <v>0</v>
      </c>
      <c r="K25" s="27"/>
      <c r="L25" s="26">
        <f t="shared" si="2"/>
        <v>0</v>
      </c>
      <c r="M25" s="3">
        <f t="shared" si="0"/>
        <v>15</v>
      </c>
      <c r="N25" s="48">
        <f t="shared" si="1"/>
        <v>3891.1621199999995</v>
      </c>
      <c r="O25" s="4"/>
    </row>
    <row r="26" spans="1:15" ht="12.75">
      <c r="A26" s="7">
        <v>14</v>
      </c>
      <c r="B26" s="9" t="s">
        <v>39</v>
      </c>
      <c r="C26" s="7" t="s">
        <v>115</v>
      </c>
      <c r="D26" s="3" t="s">
        <v>116</v>
      </c>
      <c r="E26" s="11" t="s">
        <v>12</v>
      </c>
      <c r="F26" s="72">
        <v>259.410798</v>
      </c>
      <c r="G26" s="9"/>
      <c r="H26" s="4"/>
      <c r="I26" s="9">
        <v>32</v>
      </c>
      <c r="J26" s="4">
        <f t="shared" si="3"/>
        <v>8301.145536</v>
      </c>
      <c r="K26" s="27"/>
      <c r="L26" s="26">
        <f t="shared" si="2"/>
        <v>0</v>
      </c>
      <c r="M26" s="3">
        <f t="shared" si="0"/>
        <v>32</v>
      </c>
      <c r="N26" s="48">
        <f t="shared" si="1"/>
        <v>8301.145536</v>
      </c>
      <c r="O26" s="4"/>
    </row>
    <row r="27" spans="1:15" ht="12.75">
      <c r="A27" s="7">
        <v>15</v>
      </c>
      <c r="B27" s="9" t="s">
        <v>32</v>
      </c>
      <c r="C27" s="3" t="s">
        <v>82</v>
      </c>
      <c r="D27" s="3" t="s">
        <v>57</v>
      </c>
      <c r="E27" s="11" t="s">
        <v>20</v>
      </c>
      <c r="F27" s="72">
        <v>637.238495</v>
      </c>
      <c r="G27" s="9">
        <v>4</v>
      </c>
      <c r="H27" s="4">
        <f t="shared" si="4"/>
        <v>2548.95398</v>
      </c>
      <c r="I27" s="9">
        <v>2</v>
      </c>
      <c r="J27" s="4">
        <f t="shared" si="3"/>
        <v>1274.47699</v>
      </c>
      <c r="K27" s="27">
        <v>4</v>
      </c>
      <c r="L27" s="26">
        <f t="shared" si="2"/>
        <v>2548.95398</v>
      </c>
      <c r="M27" s="3">
        <f t="shared" si="0"/>
        <v>2</v>
      </c>
      <c r="N27" s="48">
        <f t="shared" si="1"/>
        <v>1274.47699</v>
      </c>
      <c r="O27" s="4"/>
    </row>
    <row r="28" spans="1:15" ht="12.75">
      <c r="A28" s="7">
        <v>16</v>
      </c>
      <c r="B28" s="9" t="s">
        <v>16</v>
      </c>
      <c r="C28" s="3" t="s">
        <v>88</v>
      </c>
      <c r="D28" s="3" t="s">
        <v>73</v>
      </c>
      <c r="E28" s="11" t="s">
        <v>11</v>
      </c>
      <c r="F28" s="72">
        <v>204.2415583</v>
      </c>
      <c r="G28" s="9">
        <v>5</v>
      </c>
      <c r="H28" s="4">
        <f t="shared" si="4"/>
        <v>1021.2077915</v>
      </c>
      <c r="I28" s="9"/>
      <c r="J28" s="4">
        <f t="shared" si="3"/>
        <v>0</v>
      </c>
      <c r="K28" s="27"/>
      <c r="L28" s="26">
        <f t="shared" si="2"/>
        <v>0</v>
      </c>
      <c r="M28" s="3">
        <f t="shared" si="0"/>
        <v>5</v>
      </c>
      <c r="N28" s="48">
        <f t="shared" si="1"/>
        <v>1021.2077915</v>
      </c>
      <c r="O28" s="4"/>
    </row>
    <row r="29" spans="1:15" ht="12.75">
      <c r="A29" s="7">
        <v>17</v>
      </c>
      <c r="B29" s="9" t="s">
        <v>16</v>
      </c>
      <c r="C29" s="3" t="s">
        <v>96</v>
      </c>
      <c r="D29" s="3" t="s">
        <v>97</v>
      </c>
      <c r="E29" s="11" t="s">
        <v>11</v>
      </c>
      <c r="F29" s="72">
        <v>204.241598</v>
      </c>
      <c r="G29" s="9">
        <v>27</v>
      </c>
      <c r="H29" s="4">
        <f t="shared" si="4"/>
        <v>5514.523146</v>
      </c>
      <c r="I29" s="9"/>
      <c r="J29" s="4">
        <f t="shared" si="3"/>
        <v>0</v>
      </c>
      <c r="K29" s="27">
        <v>5</v>
      </c>
      <c r="L29" s="26">
        <f t="shared" si="2"/>
        <v>1021.2079900000001</v>
      </c>
      <c r="M29" s="3">
        <f t="shared" si="0"/>
        <v>22</v>
      </c>
      <c r="N29" s="48">
        <f t="shared" si="1"/>
        <v>4493.315156000001</v>
      </c>
      <c r="O29" s="4"/>
    </row>
    <row r="30" spans="1:15" ht="12.75">
      <c r="A30" s="7">
        <v>18</v>
      </c>
      <c r="B30" s="9" t="s">
        <v>16</v>
      </c>
      <c r="C30" s="3" t="s">
        <v>118</v>
      </c>
      <c r="D30" s="3" t="s">
        <v>75</v>
      </c>
      <c r="E30" s="11" t="s">
        <v>11</v>
      </c>
      <c r="F30" s="72">
        <v>204.241598</v>
      </c>
      <c r="G30" s="9"/>
      <c r="H30" s="4"/>
      <c r="I30" s="9">
        <v>8</v>
      </c>
      <c r="J30" s="4">
        <f t="shared" si="3"/>
        <v>1633.932784</v>
      </c>
      <c r="K30" s="27"/>
      <c r="L30" s="26">
        <f t="shared" si="2"/>
        <v>0</v>
      </c>
      <c r="M30" s="3">
        <f t="shared" si="0"/>
        <v>8</v>
      </c>
      <c r="N30" s="48">
        <f t="shared" si="1"/>
        <v>1633.932784</v>
      </c>
      <c r="O30" s="4"/>
    </row>
    <row r="31" spans="1:15" ht="12.75">
      <c r="A31" s="7">
        <v>19</v>
      </c>
      <c r="B31" s="9" t="s">
        <v>17</v>
      </c>
      <c r="C31" s="3" t="s">
        <v>98</v>
      </c>
      <c r="D31" s="3" t="s">
        <v>92</v>
      </c>
      <c r="E31" s="11" t="s">
        <v>11</v>
      </c>
      <c r="F31" s="72">
        <v>203.332105</v>
      </c>
      <c r="G31" s="9">
        <v>40</v>
      </c>
      <c r="H31" s="4">
        <f t="shared" si="4"/>
        <v>8133.2842</v>
      </c>
      <c r="I31" s="9"/>
      <c r="J31" s="4">
        <f t="shared" si="3"/>
        <v>0</v>
      </c>
      <c r="K31" s="27">
        <v>33</v>
      </c>
      <c r="L31" s="26">
        <f t="shared" si="2"/>
        <v>6709.959465000001</v>
      </c>
      <c r="M31" s="3">
        <f t="shared" si="0"/>
        <v>7</v>
      </c>
      <c r="N31" s="48">
        <f t="shared" si="1"/>
        <v>1423.3247350000001</v>
      </c>
      <c r="O31" s="4"/>
    </row>
    <row r="32" spans="1:15" ht="12.75">
      <c r="A32" s="7">
        <v>20</v>
      </c>
      <c r="B32" s="9" t="s">
        <v>17</v>
      </c>
      <c r="C32" s="3" t="s">
        <v>119</v>
      </c>
      <c r="D32" s="3" t="s">
        <v>113</v>
      </c>
      <c r="E32" s="11" t="s">
        <v>11</v>
      </c>
      <c r="F32" s="72">
        <v>203.332105</v>
      </c>
      <c r="G32" s="9"/>
      <c r="H32" s="4"/>
      <c r="I32" s="9">
        <v>25</v>
      </c>
      <c r="J32" s="4">
        <f t="shared" si="3"/>
        <v>5083.302625</v>
      </c>
      <c r="K32" s="27">
        <v>5</v>
      </c>
      <c r="L32" s="26">
        <f t="shared" si="2"/>
        <v>1016.660525</v>
      </c>
      <c r="M32" s="3">
        <f t="shared" si="0"/>
        <v>20</v>
      </c>
      <c r="N32" s="48">
        <f t="shared" si="1"/>
        <v>4066.6421</v>
      </c>
      <c r="O32" s="4"/>
    </row>
    <row r="33" spans="1:15" ht="12.75">
      <c r="A33" s="7">
        <v>21</v>
      </c>
      <c r="B33" s="9" t="s">
        <v>14</v>
      </c>
      <c r="C33" s="7" t="s">
        <v>99</v>
      </c>
      <c r="D33" s="3" t="s">
        <v>89</v>
      </c>
      <c r="E33" s="11" t="s">
        <v>11</v>
      </c>
      <c r="F33" s="72">
        <v>114.682596</v>
      </c>
      <c r="G33" s="9">
        <v>13</v>
      </c>
      <c r="H33" s="4">
        <f t="shared" si="4"/>
        <v>1490.873748</v>
      </c>
      <c r="I33" s="9"/>
      <c r="J33" s="4">
        <f t="shared" si="3"/>
        <v>0</v>
      </c>
      <c r="K33" s="27">
        <v>13</v>
      </c>
      <c r="L33" s="26">
        <f t="shared" si="2"/>
        <v>1490.873748</v>
      </c>
      <c r="M33" s="3">
        <f t="shared" si="0"/>
        <v>0</v>
      </c>
      <c r="N33" s="48">
        <f t="shared" si="1"/>
        <v>0</v>
      </c>
      <c r="O33" s="4"/>
    </row>
    <row r="34" spans="1:15" ht="12.75">
      <c r="A34" s="7">
        <v>22</v>
      </c>
      <c r="B34" s="9" t="s">
        <v>14</v>
      </c>
      <c r="C34" s="7" t="s">
        <v>120</v>
      </c>
      <c r="D34" s="3" t="s">
        <v>121</v>
      </c>
      <c r="E34" s="11" t="s">
        <v>11</v>
      </c>
      <c r="F34" s="72">
        <v>114.6826</v>
      </c>
      <c r="G34" s="9"/>
      <c r="H34" s="4"/>
      <c r="I34" s="9">
        <v>405</v>
      </c>
      <c r="J34" s="4">
        <f t="shared" si="3"/>
        <v>46446.452999999994</v>
      </c>
      <c r="K34" s="27">
        <v>51</v>
      </c>
      <c r="L34" s="26">
        <f t="shared" si="2"/>
        <v>5848.812599999999</v>
      </c>
      <c r="M34" s="3">
        <f t="shared" si="0"/>
        <v>354</v>
      </c>
      <c r="N34" s="48">
        <f t="shared" si="1"/>
        <v>40597.6404</v>
      </c>
      <c r="O34" s="4"/>
    </row>
    <row r="35" spans="1:15" ht="12.75">
      <c r="A35" s="7">
        <v>23</v>
      </c>
      <c r="B35" s="9" t="s">
        <v>13</v>
      </c>
      <c r="C35" s="7" t="s">
        <v>100</v>
      </c>
      <c r="D35" s="3" t="s">
        <v>84</v>
      </c>
      <c r="E35" s="11" t="s">
        <v>12</v>
      </c>
      <c r="F35" s="72">
        <v>259.410804</v>
      </c>
      <c r="G35" s="9">
        <v>19</v>
      </c>
      <c r="H35" s="4">
        <f t="shared" si="4"/>
        <v>4928.805276</v>
      </c>
      <c r="I35" s="9"/>
      <c r="J35" s="4">
        <f t="shared" si="3"/>
        <v>0</v>
      </c>
      <c r="K35" s="27">
        <v>19</v>
      </c>
      <c r="L35" s="26">
        <f t="shared" si="2"/>
        <v>4928.805276</v>
      </c>
      <c r="M35" s="3">
        <f t="shared" si="0"/>
        <v>0</v>
      </c>
      <c r="N35" s="48">
        <f t="shared" si="1"/>
        <v>0</v>
      </c>
      <c r="O35" s="4"/>
    </row>
    <row r="36" spans="1:15" ht="12.75">
      <c r="A36" s="7">
        <v>24</v>
      </c>
      <c r="B36" s="9" t="s">
        <v>13</v>
      </c>
      <c r="C36" s="7" t="s">
        <v>122</v>
      </c>
      <c r="D36" s="3" t="s">
        <v>103</v>
      </c>
      <c r="E36" s="11" t="s">
        <v>12</v>
      </c>
      <c r="F36" s="72">
        <v>259.4108</v>
      </c>
      <c r="G36" s="9"/>
      <c r="H36" s="4"/>
      <c r="I36" s="9">
        <v>234</v>
      </c>
      <c r="J36" s="4">
        <f t="shared" si="3"/>
        <v>60702.127199999995</v>
      </c>
      <c r="K36" s="27">
        <v>22</v>
      </c>
      <c r="L36" s="26">
        <f t="shared" si="2"/>
        <v>5707.0376</v>
      </c>
      <c r="M36" s="3">
        <f t="shared" si="0"/>
        <v>212</v>
      </c>
      <c r="N36" s="48">
        <f t="shared" si="1"/>
        <v>54995.0896</v>
      </c>
      <c r="O36" s="4"/>
    </row>
    <row r="37" spans="1:15" ht="12.75">
      <c r="A37" s="7">
        <v>25</v>
      </c>
      <c r="B37" s="9" t="s">
        <v>23</v>
      </c>
      <c r="C37" s="3">
        <v>30614</v>
      </c>
      <c r="D37" s="3" t="s">
        <v>57</v>
      </c>
      <c r="E37" s="11" t="s">
        <v>12</v>
      </c>
      <c r="F37" s="72">
        <v>109.953201</v>
      </c>
      <c r="G37" s="9">
        <v>4</v>
      </c>
      <c r="H37" s="4">
        <f t="shared" si="4"/>
        <v>439.812804</v>
      </c>
      <c r="I37" s="12">
        <v>4</v>
      </c>
      <c r="J37" s="4">
        <f t="shared" si="3"/>
        <v>439.812804</v>
      </c>
      <c r="K37" s="27"/>
      <c r="L37" s="26">
        <f t="shared" si="2"/>
        <v>0</v>
      </c>
      <c r="M37" s="3">
        <f t="shared" si="0"/>
        <v>8</v>
      </c>
      <c r="N37" s="48">
        <f t="shared" si="1"/>
        <v>879.625608</v>
      </c>
      <c r="O37" s="4"/>
    </row>
    <row r="38" spans="1:15" ht="12.75">
      <c r="A38" s="7">
        <v>26</v>
      </c>
      <c r="B38" s="9" t="s">
        <v>26</v>
      </c>
      <c r="C38" s="3">
        <v>51214</v>
      </c>
      <c r="D38" s="3" t="s">
        <v>74</v>
      </c>
      <c r="E38" s="11" t="s">
        <v>11</v>
      </c>
      <c r="F38" s="72">
        <v>60.027</v>
      </c>
      <c r="G38" s="9">
        <v>15</v>
      </c>
      <c r="H38" s="4">
        <f t="shared" si="4"/>
        <v>900.405</v>
      </c>
      <c r="I38" s="12">
        <v>24</v>
      </c>
      <c r="J38" s="4">
        <f t="shared" si="3"/>
        <v>1440.6480000000001</v>
      </c>
      <c r="K38" s="27">
        <v>30</v>
      </c>
      <c r="L38" s="26">
        <f t="shared" si="2"/>
        <v>1800.81</v>
      </c>
      <c r="M38" s="3">
        <f t="shared" si="0"/>
        <v>9</v>
      </c>
      <c r="N38" s="48">
        <f t="shared" si="1"/>
        <v>540.243</v>
      </c>
      <c r="O38" s="4"/>
    </row>
    <row r="39" spans="1:15" ht="12.75">
      <c r="A39" s="7">
        <v>27</v>
      </c>
      <c r="B39" s="9" t="s">
        <v>7</v>
      </c>
      <c r="C39" s="2">
        <v>111214</v>
      </c>
      <c r="D39" s="2" t="s">
        <v>74</v>
      </c>
      <c r="E39" s="11" t="s">
        <v>12</v>
      </c>
      <c r="F39" s="72">
        <v>129.47</v>
      </c>
      <c r="G39" s="9">
        <v>6</v>
      </c>
      <c r="H39" s="4">
        <f t="shared" si="4"/>
        <v>776.8199999999999</v>
      </c>
      <c r="I39" s="12">
        <v>22</v>
      </c>
      <c r="J39" s="4">
        <f t="shared" si="3"/>
        <v>2848.34</v>
      </c>
      <c r="K39" s="27">
        <v>28</v>
      </c>
      <c r="L39" s="26">
        <f t="shared" si="2"/>
        <v>3625.16</v>
      </c>
      <c r="M39" s="3">
        <f t="shared" si="0"/>
        <v>0</v>
      </c>
      <c r="N39" s="48">
        <f t="shared" si="1"/>
        <v>0</v>
      </c>
      <c r="O39" s="4"/>
    </row>
    <row r="40" spans="1:15" ht="12.75">
      <c r="A40" s="7">
        <v>28</v>
      </c>
      <c r="B40" s="9" t="s">
        <v>25</v>
      </c>
      <c r="C40" s="3">
        <v>161114</v>
      </c>
      <c r="D40" s="3" t="s">
        <v>71</v>
      </c>
      <c r="E40" s="11" t="s">
        <v>12</v>
      </c>
      <c r="F40" s="72">
        <v>129.47</v>
      </c>
      <c r="G40" s="9">
        <v>58</v>
      </c>
      <c r="H40" s="4">
        <f t="shared" si="4"/>
        <v>7509.26</v>
      </c>
      <c r="I40" s="12"/>
      <c r="J40" s="4">
        <f t="shared" si="3"/>
        <v>0</v>
      </c>
      <c r="K40" s="27">
        <v>42</v>
      </c>
      <c r="L40" s="26">
        <f t="shared" si="2"/>
        <v>5437.74</v>
      </c>
      <c r="M40" s="3">
        <f t="shared" si="0"/>
        <v>16</v>
      </c>
      <c r="N40" s="48">
        <f>M40*F40</f>
        <v>2071.52</v>
      </c>
      <c r="O40" s="4"/>
    </row>
    <row r="41" spans="1:15" ht="12.75">
      <c r="A41" s="7">
        <v>29</v>
      </c>
      <c r="B41" s="9" t="s">
        <v>8</v>
      </c>
      <c r="C41" s="3">
        <v>151114</v>
      </c>
      <c r="D41" s="3" t="s">
        <v>71</v>
      </c>
      <c r="E41" s="11" t="s">
        <v>12</v>
      </c>
      <c r="F41" s="72">
        <v>129.47</v>
      </c>
      <c r="G41" s="9">
        <v>100</v>
      </c>
      <c r="H41" s="4">
        <f t="shared" si="4"/>
        <v>12947</v>
      </c>
      <c r="I41" s="12">
        <v>49</v>
      </c>
      <c r="J41" s="4">
        <f t="shared" si="3"/>
        <v>6344.03</v>
      </c>
      <c r="K41" s="27">
        <v>9</v>
      </c>
      <c r="L41" s="26">
        <f t="shared" si="2"/>
        <v>1165.23</v>
      </c>
      <c r="M41" s="3">
        <f t="shared" si="0"/>
        <v>140</v>
      </c>
      <c r="N41" s="48">
        <f>M41*F41</f>
        <v>18125.8</v>
      </c>
      <c r="O41" s="4"/>
    </row>
    <row r="42" spans="1:15" ht="12.75">
      <c r="A42" s="7">
        <v>30</v>
      </c>
      <c r="B42" s="9" t="s">
        <v>8</v>
      </c>
      <c r="C42" s="3">
        <v>111214</v>
      </c>
      <c r="D42" s="3" t="s">
        <v>74</v>
      </c>
      <c r="E42" s="11" t="s">
        <v>11</v>
      </c>
      <c r="F42" s="72">
        <v>60.026999</v>
      </c>
      <c r="G42" s="9">
        <v>120</v>
      </c>
      <c r="H42" s="4">
        <f t="shared" si="4"/>
        <v>7203.23988</v>
      </c>
      <c r="I42" s="12">
        <v>34</v>
      </c>
      <c r="J42" s="4">
        <f t="shared" si="3"/>
        <v>2040.9179660000002</v>
      </c>
      <c r="K42" s="27">
        <v>22</v>
      </c>
      <c r="L42" s="26">
        <f t="shared" si="2"/>
        <v>1320.593978</v>
      </c>
      <c r="M42" s="3">
        <f t="shared" si="0"/>
        <v>132</v>
      </c>
      <c r="N42" s="48">
        <f t="shared" si="1"/>
        <v>7923.563868</v>
      </c>
      <c r="O42" s="4"/>
    </row>
    <row r="43" spans="1:15" ht="12.75">
      <c r="A43" s="7">
        <v>31</v>
      </c>
      <c r="B43" s="9" t="s">
        <v>24</v>
      </c>
      <c r="C43" s="5">
        <v>90814</v>
      </c>
      <c r="D43" s="5" t="s">
        <v>59</v>
      </c>
      <c r="E43" s="11" t="s">
        <v>12</v>
      </c>
      <c r="F43" s="72">
        <v>129.47</v>
      </c>
      <c r="G43" s="9">
        <v>221</v>
      </c>
      <c r="H43" s="4">
        <f t="shared" si="4"/>
        <v>28612.87</v>
      </c>
      <c r="I43" s="12">
        <v>36</v>
      </c>
      <c r="J43" s="4">
        <f t="shared" si="3"/>
        <v>4660.92</v>
      </c>
      <c r="K43" s="27">
        <v>24</v>
      </c>
      <c r="L43" s="26">
        <f t="shared" si="2"/>
        <v>3107.2799999999997</v>
      </c>
      <c r="M43" s="3">
        <f t="shared" si="0"/>
        <v>233</v>
      </c>
      <c r="N43" s="48">
        <f t="shared" si="1"/>
        <v>30166.51</v>
      </c>
      <c r="O43" s="4"/>
    </row>
    <row r="44" spans="1:15" ht="12.75">
      <c r="A44" s="7">
        <v>32</v>
      </c>
      <c r="B44" s="9" t="s">
        <v>24</v>
      </c>
      <c r="C44" s="5">
        <v>50914</v>
      </c>
      <c r="D44" s="5" t="s">
        <v>73</v>
      </c>
      <c r="E44" s="11" t="s">
        <v>31</v>
      </c>
      <c r="F44" s="72">
        <v>60.027001</v>
      </c>
      <c r="G44" s="9">
        <v>68</v>
      </c>
      <c r="H44" s="4">
        <f t="shared" si="4"/>
        <v>4081.836068</v>
      </c>
      <c r="I44" s="12">
        <v>24</v>
      </c>
      <c r="J44" s="4">
        <f t="shared" si="3"/>
        <v>1440.648024</v>
      </c>
      <c r="K44" s="3">
        <v>35</v>
      </c>
      <c r="L44" s="26">
        <f t="shared" si="2"/>
        <v>2100.9450349999997</v>
      </c>
      <c r="M44" s="3">
        <f t="shared" si="0"/>
        <v>57</v>
      </c>
      <c r="N44" s="48">
        <f t="shared" si="1"/>
        <v>3421.539057</v>
      </c>
      <c r="O44" s="4"/>
    </row>
    <row r="45" spans="1:15" ht="12.75">
      <c r="A45" s="7">
        <v>33</v>
      </c>
      <c r="B45" s="9" t="s">
        <v>18</v>
      </c>
      <c r="C45" s="5" t="s">
        <v>104</v>
      </c>
      <c r="D45" s="5" t="s">
        <v>78</v>
      </c>
      <c r="E45" s="11" t="s">
        <v>11</v>
      </c>
      <c r="F45" s="72">
        <v>162.533018</v>
      </c>
      <c r="G45" s="9">
        <v>1</v>
      </c>
      <c r="H45" s="4">
        <f t="shared" si="4"/>
        <v>162.533018</v>
      </c>
      <c r="I45" s="12">
        <v>12</v>
      </c>
      <c r="J45" s="4">
        <f t="shared" si="3"/>
        <v>1950.396216</v>
      </c>
      <c r="K45" s="3">
        <v>13</v>
      </c>
      <c r="L45" s="26">
        <f t="shared" si="2"/>
        <v>2112.929234</v>
      </c>
      <c r="M45" s="3">
        <f t="shared" si="0"/>
        <v>0</v>
      </c>
      <c r="N45" s="48">
        <f t="shared" si="1"/>
        <v>0</v>
      </c>
      <c r="O45" s="4"/>
    </row>
    <row r="46" spans="1:15" ht="12.75">
      <c r="A46" s="7">
        <v>34</v>
      </c>
      <c r="B46" s="9" t="s">
        <v>27</v>
      </c>
      <c r="C46" s="5" t="s">
        <v>125</v>
      </c>
      <c r="D46" s="5" t="s">
        <v>80</v>
      </c>
      <c r="E46" s="11" t="s">
        <v>11</v>
      </c>
      <c r="F46" s="72">
        <v>165.100999</v>
      </c>
      <c r="G46" s="9"/>
      <c r="H46" s="4"/>
      <c r="I46" s="12">
        <v>7</v>
      </c>
      <c r="J46" s="4">
        <f t="shared" si="3"/>
        <v>1155.706993</v>
      </c>
      <c r="K46" s="3"/>
      <c r="L46" s="26">
        <f t="shared" si="2"/>
        <v>0</v>
      </c>
      <c r="M46" s="3">
        <f t="shared" si="0"/>
        <v>7</v>
      </c>
      <c r="N46" s="48">
        <f t="shared" si="1"/>
        <v>1155.706993</v>
      </c>
      <c r="O46" s="4"/>
    </row>
    <row r="47" spans="1:15" ht="12.75">
      <c r="A47" s="7">
        <v>35</v>
      </c>
      <c r="B47" s="9" t="s">
        <v>27</v>
      </c>
      <c r="C47" s="5" t="s">
        <v>77</v>
      </c>
      <c r="D47" s="5" t="s">
        <v>57</v>
      </c>
      <c r="E47" s="11" t="s">
        <v>11</v>
      </c>
      <c r="F47" s="72">
        <v>165.100984</v>
      </c>
      <c r="G47" s="9">
        <v>15</v>
      </c>
      <c r="H47" s="4">
        <f t="shared" si="4"/>
        <v>2476.51476</v>
      </c>
      <c r="I47" s="12"/>
      <c r="J47" s="4">
        <f t="shared" si="3"/>
        <v>0</v>
      </c>
      <c r="K47" s="3">
        <v>15</v>
      </c>
      <c r="L47" s="26">
        <f t="shared" si="2"/>
        <v>2476.51476</v>
      </c>
      <c r="M47" s="3">
        <f t="shared" si="0"/>
        <v>0</v>
      </c>
      <c r="N47" s="48">
        <f t="shared" si="1"/>
        <v>0</v>
      </c>
      <c r="O47" s="4"/>
    </row>
    <row r="48" spans="1:15" ht="12.75">
      <c r="A48" s="7">
        <v>36</v>
      </c>
      <c r="B48" s="9" t="s">
        <v>9</v>
      </c>
      <c r="C48" s="5">
        <v>10215</v>
      </c>
      <c r="D48" s="5" t="s">
        <v>75</v>
      </c>
      <c r="E48" s="11" t="s">
        <v>12</v>
      </c>
      <c r="F48" s="72">
        <v>107.4601</v>
      </c>
      <c r="G48" s="9">
        <v>164</v>
      </c>
      <c r="H48" s="4">
        <f t="shared" si="4"/>
        <v>17623.4564</v>
      </c>
      <c r="I48" s="12">
        <v>41</v>
      </c>
      <c r="J48" s="4">
        <f t="shared" si="3"/>
        <v>4405.8641</v>
      </c>
      <c r="K48" s="3">
        <v>9</v>
      </c>
      <c r="L48" s="26">
        <f t="shared" si="2"/>
        <v>967.1409</v>
      </c>
      <c r="M48" s="3">
        <f>G48+I48-K48</f>
        <v>196</v>
      </c>
      <c r="N48" s="48">
        <f t="shared" si="1"/>
        <v>21062.1796</v>
      </c>
      <c r="O48" s="4"/>
    </row>
    <row r="49" spans="1:15" ht="12.75">
      <c r="A49" s="7">
        <v>37</v>
      </c>
      <c r="B49" s="9" t="s">
        <v>29</v>
      </c>
      <c r="C49" s="5">
        <v>10214</v>
      </c>
      <c r="D49" s="5" t="s">
        <v>58</v>
      </c>
      <c r="E49" s="11" t="s">
        <v>11</v>
      </c>
      <c r="F49" s="72">
        <v>42.39</v>
      </c>
      <c r="G49" s="9">
        <v>36</v>
      </c>
      <c r="H49" s="4">
        <f t="shared" si="4"/>
        <v>1526.04</v>
      </c>
      <c r="I49" s="12"/>
      <c r="J49" s="4">
        <f t="shared" si="3"/>
        <v>0</v>
      </c>
      <c r="K49" s="27">
        <v>36</v>
      </c>
      <c r="L49" s="26">
        <f t="shared" si="2"/>
        <v>1526.04</v>
      </c>
      <c r="M49" s="3">
        <f>G49+I49-K49</f>
        <v>0</v>
      </c>
      <c r="N49" s="48">
        <f t="shared" si="1"/>
        <v>0</v>
      </c>
      <c r="O49" s="4"/>
    </row>
    <row r="50" spans="1:15" ht="12.75">
      <c r="A50" s="7">
        <v>38</v>
      </c>
      <c r="B50" s="9" t="s">
        <v>29</v>
      </c>
      <c r="C50" s="5">
        <v>40914</v>
      </c>
      <c r="D50" s="5" t="s">
        <v>72</v>
      </c>
      <c r="E50" s="11" t="s">
        <v>11</v>
      </c>
      <c r="F50" s="72">
        <v>45.3573</v>
      </c>
      <c r="G50" s="9">
        <v>7</v>
      </c>
      <c r="H50" s="4">
        <f t="shared" si="4"/>
        <v>317.5011</v>
      </c>
      <c r="I50" s="12"/>
      <c r="J50" s="4">
        <f t="shared" si="3"/>
        <v>0</v>
      </c>
      <c r="K50" s="27"/>
      <c r="L50" s="26">
        <f t="shared" si="2"/>
        <v>0</v>
      </c>
      <c r="M50" s="3">
        <f>G50+I50-K50</f>
        <v>7</v>
      </c>
      <c r="N50" s="48">
        <f t="shared" si="1"/>
        <v>317.5011</v>
      </c>
      <c r="O50" s="4"/>
    </row>
    <row r="51" spans="1:15" ht="12.75">
      <c r="A51" s="7">
        <v>39</v>
      </c>
      <c r="B51" s="9" t="s">
        <v>29</v>
      </c>
      <c r="C51" s="5">
        <v>51114</v>
      </c>
      <c r="D51" s="5" t="s">
        <v>74</v>
      </c>
      <c r="E51" s="11" t="s">
        <v>11</v>
      </c>
      <c r="F51" s="72">
        <v>45.3573</v>
      </c>
      <c r="G51" s="9">
        <v>159</v>
      </c>
      <c r="H51" s="4">
        <f t="shared" si="4"/>
        <v>7211.8107</v>
      </c>
      <c r="I51" s="12">
        <v>22</v>
      </c>
      <c r="J51" s="4">
        <f t="shared" si="3"/>
        <v>997.8606000000001</v>
      </c>
      <c r="K51" s="3"/>
      <c r="L51" s="26">
        <f t="shared" si="2"/>
        <v>0</v>
      </c>
      <c r="M51" s="3">
        <f t="shared" si="0"/>
        <v>181</v>
      </c>
      <c r="N51" s="48">
        <f t="shared" si="1"/>
        <v>8209.6713</v>
      </c>
      <c r="O51" s="4"/>
    </row>
    <row r="52" spans="1:15" ht="12.75">
      <c r="A52" s="7">
        <v>40</v>
      </c>
      <c r="B52" s="9" t="s">
        <v>19</v>
      </c>
      <c r="C52" s="5">
        <v>31014</v>
      </c>
      <c r="D52" s="5" t="s">
        <v>71</v>
      </c>
      <c r="E52" s="11" t="s">
        <v>12</v>
      </c>
      <c r="F52" s="72">
        <v>107.4602</v>
      </c>
      <c r="G52" s="9">
        <v>48</v>
      </c>
      <c r="H52" s="4">
        <f t="shared" si="4"/>
        <v>5158.0896</v>
      </c>
      <c r="I52" s="12"/>
      <c r="J52" s="4">
        <f t="shared" si="3"/>
        <v>0</v>
      </c>
      <c r="K52" s="3">
        <v>10</v>
      </c>
      <c r="L52" s="26">
        <f t="shared" si="2"/>
        <v>1074.602</v>
      </c>
      <c r="M52" s="3">
        <f t="shared" si="0"/>
        <v>38</v>
      </c>
      <c r="N52" s="48">
        <f t="shared" si="1"/>
        <v>4083.4876</v>
      </c>
      <c r="O52" s="50"/>
    </row>
    <row r="53" spans="1:15" ht="12.75">
      <c r="A53" s="7">
        <v>41</v>
      </c>
      <c r="B53" s="9" t="s">
        <v>19</v>
      </c>
      <c r="C53" s="5">
        <v>31014</v>
      </c>
      <c r="D53" s="5" t="s">
        <v>71</v>
      </c>
      <c r="E53" s="11" t="s">
        <v>12</v>
      </c>
      <c r="F53" s="72">
        <v>107.4601</v>
      </c>
      <c r="G53" s="9"/>
      <c r="H53" s="4"/>
      <c r="I53" s="12">
        <v>21</v>
      </c>
      <c r="J53" s="4">
        <f t="shared" si="3"/>
        <v>2256.6621</v>
      </c>
      <c r="K53" s="3"/>
      <c r="L53" s="26">
        <f t="shared" si="2"/>
        <v>0</v>
      </c>
      <c r="M53" s="3">
        <f t="shared" si="0"/>
        <v>21</v>
      </c>
      <c r="N53" s="48">
        <f t="shared" si="1"/>
        <v>2256.6621</v>
      </c>
      <c r="O53" s="50"/>
    </row>
    <row r="54" spans="1:15" ht="12.75">
      <c r="A54" s="7">
        <v>42</v>
      </c>
      <c r="B54" s="9" t="s">
        <v>19</v>
      </c>
      <c r="C54" s="5">
        <v>41114</v>
      </c>
      <c r="D54" s="5" t="s">
        <v>74</v>
      </c>
      <c r="E54" s="11" t="s">
        <v>11</v>
      </c>
      <c r="F54" s="72">
        <v>45.3573</v>
      </c>
      <c r="G54" s="9">
        <v>27</v>
      </c>
      <c r="H54" s="4">
        <f t="shared" si="4"/>
        <v>1224.6471000000001</v>
      </c>
      <c r="I54" s="12">
        <v>11</v>
      </c>
      <c r="J54" s="4">
        <f t="shared" si="3"/>
        <v>498.93030000000005</v>
      </c>
      <c r="K54" s="3">
        <v>15</v>
      </c>
      <c r="L54" s="26">
        <f t="shared" si="2"/>
        <v>680.3595</v>
      </c>
      <c r="M54" s="3">
        <f t="shared" si="0"/>
        <v>23</v>
      </c>
      <c r="N54" s="48">
        <f t="shared" si="1"/>
        <v>1043.2179</v>
      </c>
      <c r="O54" s="4"/>
    </row>
    <row r="55" spans="1:15" ht="12.75">
      <c r="A55" s="7">
        <v>43</v>
      </c>
      <c r="B55" s="9" t="s">
        <v>28</v>
      </c>
      <c r="C55" s="5">
        <v>280315</v>
      </c>
      <c r="D55" s="5" t="s">
        <v>78</v>
      </c>
      <c r="E55" s="11" t="s">
        <v>12</v>
      </c>
      <c r="F55" s="72">
        <v>107.4601</v>
      </c>
      <c r="G55" s="9">
        <v>88</v>
      </c>
      <c r="H55" s="4">
        <f t="shared" si="4"/>
        <v>9456.4888</v>
      </c>
      <c r="I55" s="12">
        <v>28</v>
      </c>
      <c r="J55" s="4">
        <f t="shared" si="3"/>
        <v>3008.8828</v>
      </c>
      <c r="K55" s="3">
        <v>12</v>
      </c>
      <c r="L55" s="26">
        <f t="shared" si="2"/>
        <v>1289.5212</v>
      </c>
      <c r="M55" s="3">
        <f t="shared" si="0"/>
        <v>104</v>
      </c>
      <c r="N55" s="48">
        <f t="shared" si="1"/>
        <v>11175.8504</v>
      </c>
      <c r="O55" s="50"/>
    </row>
    <row r="56" spans="1:15" ht="12.75">
      <c r="A56" s="7">
        <v>44</v>
      </c>
      <c r="B56" s="9" t="s">
        <v>10</v>
      </c>
      <c r="C56" s="5">
        <v>20214</v>
      </c>
      <c r="D56" s="5" t="s">
        <v>58</v>
      </c>
      <c r="E56" s="11" t="s">
        <v>11</v>
      </c>
      <c r="F56" s="72">
        <v>42.39</v>
      </c>
      <c r="G56" s="9">
        <v>79</v>
      </c>
      <c r="H56" s="4">
        <f t="shared" si="4"/>
        <v>3348.81</v>
      </c>
      <c r="I56" s="12"/>
      <c r="J56" s="4">
        <f t="shared" si="3"/>
        <v>0</v>
      </c>
      <c r="K56" s="3">
        <v>55</v>
      </c>
      <c r="L56" s="26">
        <f t="shared" si="2"/>
        <v>2331.45</v>
      </c>
      <c r="M56" s="3">
        <f t="shared" si="0"/>
        <v>24</v>
      </c>
      <c r="N56" s="48">
        <f t="shared" si="1"/>
        <v>1017.36</v>
      </c>
      <c r="O56" s="4"/>
    </row>
    <row r="57" spans="1:15" ht="12.75">
      <c r="A57" s="7">
        <v>45</v>
      </c>
      <c r="B57" s="9" t="s">
        <v>10</v>
      </c>
      <c r="C57" s="5">
        <v>50914</v>
      </c>
      <c r="D57" s="5" t="s">
        <v>72</v>
      </c>
      <c r="E57" s="11" t="s">
        <v>11</v>
      </c>
      <c r="F57" s="72">
        <v>45.3573</v>
      </c>
      <c r="G57" s="9">
        <v>30</v>
      </c>
      <c r="H57" s="4">
        <f t="shared" si="4"/>
        <v>1360.719</v>
      </c>
      <c r="I57" s="12"/>
      <c r="J57" s="4">
        <f t="shared" si="3"/>
        <v>0</v>
      </c>
      <c r="K57" s="3"/>
      <c r="L57" s="26">
        <f t="shared" si="2"/>
        <v>0</v>
      </c>
      <c r="M57" s="3">
        <f t="shared" si="0"/>
        <v>30</v>
      </c>
      <c r="N57" s="48">
        <f t="shared" si="1"/>
        <v>1360.719</v>
      </c>
      <c r="O57" s="4"/>
    </row>
    <row r="58" spans="1:15" ht="12.75">
      <c r="A58" s="7">
        <v>46</v>
      </c>
      <c r="B58" s="9" t="s">
        <v>10</v>
      </c>
      <c r="C58" s="5">
        <v>61114</v>
      </c>
      <c r="D58" s="5" t="s">
        <v>74</v>
      </c>
      <c r="E58" s="11" t="s">
        <v>11</v>
      </c>
      <c r="F58" s="72">
        <v>45.3573</v>
      </c>
      <c r="G58" s="9">
        <v>142</v>
      </c>
      <c r="H58" s="4">
        <f t="shared" si="4"/>
        <v>6440.7366</v>
      </c>
      <c r="I58" s="12">
        <v>20</v>
      </c>
      <c r="J58" s="4">
        <f t="shared" si="3"/>
        <v>907.1460000000001</v>
      </c>
      <c r="K58" s="3"/>
      <c r="L58" s="26">
        <f t="shared" si="2"/>
        <v>0</v>
      </c>
      <c r="M58" s="3">
        <f t="shared" si="0"/>
        <v>162</v>
      </c>
      <c r="N58" s="48">
        <f t="shared" si="1"/>
        <v>7347.8826</v>
      </c>
      <c r="O58" s="4"/>
    </row>
    <row r="59" spans="1:15" ht="12.75">
      <c r="A59" s="7">
        <v>47</v>
      </c>
      <c r="B59" s="9" t="s">
        <v>33</v>
      </c>
      <c r="C59" s="5" t="s">
        <v>102</v>
      </c>
      <c r="D59" s="5" t="s">
        <v>103</v>
      </c>
      <c r="E59" s="11" t="s">
        <v>11</v>
      </c>
      <c r="F59" s="72">
        <v>149.692948</v>
      </c>
      <c r="G59" s="9">
        <v>4</v>
      </c>
      <c r="H59" s="4">
        <f t="shared" si="4"/>
        <v>598.771792</v>
      </c>
      <c r="I59" s="12">
        <v>12</v>
      </c>
      <c r="J59" s="4">
        <f t="shared" si="3"/>
        <v>1796.315376</v>
      </c>
      <c r="K59" s="3">
        <v>13</v>
      </c>
      <c r="L59" s="26">
        <f t="shared" si="2"/>
        <v>1946.008324</v>
      </c>
      <c r="M59" s="3">
        <f t="shared" si="0"/>
        <v>3</v>
      </c>
      <c r="N59" s="48">
        <f t="shared" si="1"/>
        <v>449.078844</v>
      </c>
      <c r="O59" s="4"/>
    </row>
    <row r="60" spans="1:15" ht="12.75">
      <c r="A60" s="7">
        <v>48</v>
      </c>
      <c r="B60" s="9" t="s">
        <v>40</v>
      </c>
      <c r="C60" s="5" t="s">
        <v>67</v>
      </c>
      <c r="D60" s="5" t="s">
        <v>68</v>
      </c>
      <c r="E60" s="11" t="s">
        <v>12</v>
      </c>
      <c r="F60" s="72">
        <v>64.681501</v>
      </c>
      <c r="G60" s="9">
        <v>0</v>
      </c>
      <c r="H60" s="4">
        <f t="shared" si="4"/>
        <v>0</v>
      </c>
      <c r="I60" s="12">
        <v>6</v>
      </c>
      <c r="J60" s="4">
        <f t="shared" si="3"/>
        <v>388.089006</v>
      </c>
      <c r="K60" s="3">
        <v>1</v>
      </c>
      <c r="L60" s="26">
        <f t="shared" si="2"/>
        <v>64.681501</v>
      </c>
      <c r="M60" s="3">
        <f t="shared" si="0"/>
        <v>5</v>
      </c>
      <c r="N60" s="48">
        <f t="shared" si="1"/>
        <v>323.407505</v>
      </c>
      <c r="O60" s="4"/>
    </row>
    <row r="61" spans="1:15" ht="12.75">
      <c r="A61" s="7">
        <v>49</v>
      </c>
      <c r="B61" s="9" t="s">
        <v>41</v>
      </c>
      <c r="C61" s="5" t="s">
        <v>70</v>
      </c>
      <c r="D61" s="5" t="s">
        <v>68</v>
      </c>
      <c r="E61" s="11" t="s">
        <v>12</v>
      </c>
      <c r="F61" s="72">
        <v>64.6815</v>
      </c>
      <c r="G61" s="9">
        <v>9</v>
      </c>
      <c r="H61" s="4">
        <f t="shared" si="4"/>
        <v>582.1335</v>
      </c>
      <c r="I61" s="12"/>
      <c r="J61" s="4">
        <f t="shared" si="3"/>
        <v>0</v>
      </c>
      <c r="K61" s="3">
        <v>9</v>
      </c>
      <c r="L61" s="26">
        <f t="shared" si="2"/>
        <v>582.1335</v>
      </c>
      <c r="M61" s="3">
        <f t="shared" si="0"/>
        <v>0</v>
      </c>
      <c r="N61" s="48">
        <f t="shared" si="1"/>
        <v>0</v>
      </c>
      <c r="O61" s="4"/>
    </row>
    <row r="62" spans="1:15" ht="12.75">
      <c r="A62" s="7">
        <v>50</v>
      </c>
      <c r="B62" s="9" t="s">
        <v>41</v>
      </c>
      <c r="C62" s="5" t="s">
        <v>70</v>
      </c>
      <c r="D62" s="5" t="s">
        <v>68</v>
      </c>
      <c r="E62" s="11" t="s">
        <v>12</v>
      </c>
      <c r="F62" s="72">
        <v>64.6814</v>
      </c>
      <c r="G62" s="9">
        <v>49</v>
      </c>
      <c r="H62" s="4">
        <f t="shared" si="4"/>
        <v>3169.3885999999998</v>
      </c>
      <c r="I62" s="12">
        <v>8</v>
      </c>
      <c r="J62" s="4">
        <f t="shared" si="3"/>
        <v>517.4512</v>
      </c>
      <c r="K62" s="3">
        <v>6</v>
      </c>
      <c r="L62" s="26">
        <f t="shared" si="2"/>
        <v>388.0884</v>
      </c>
      <c r="M62" s="3">
        <f t="shared" si="0"/>
        <v>51</v>
      </c>
      <c r="N62" s="48">
        <f t="shared" si="1"/>
        <v>3298.7513999999996</v>
      </c>
      <c r="O62" s="4"/>
    </row>
    <row r="63" spans="1:15" ht="12.75">
      <c r="A63" s="7">
        <v>51</v>
      </c>
      <c r="B63" s="9" t="s">
        <v>42</v>
      </c>
      <c r="C63" s="5" t="s">
        <v>76</v>
      </c>
      <c r="D63" s="5" t="s">
        <v>68</v>
      </c>
      <c r="E63" s="11" t="s">
        <v>12</v>
      </c>
      <c r="F63" s="72">
        <v>64.681507</v>
      </c>
      <c r="G63" s="9">
        <v>13</v>
      </c>
      <c r="H63" s="4">
        <f t="shared" si="4"/>
        <v>840.8595909999999</v>
      </c>
      <c r="I63" s="12"/>
      <c r="J63" s="4">
        <f t="shared" si="3"/>
        <v>0</v>
      </c>
      <c r="K63" s="3">
        <v>13</v>
      </c>
      <c r="L63" s="26">
        <f t="shared" si="2"/>
        <v>840.8595909999999</v>
      </c>
      <c r="M63" s="3">
        <f t="shared" si="0"/>
        <v>0</v>
      </c>
      <c r="N63" s="48">
        <f t="shared" si="1"/>
        <v>0</v>
      </c>
      <c r="O63" s="4"/>
    </row>
    <row r="64" spans="1:15" ht="12.75">
      <c r="A64" s="7">
        <v>52</v>
      </c>
      <c r="B64" s="9" t="s">
        <v>42</v>
      </c>
      <c r="C64" s="5" t="s">
        <v>69</v>
      </c>
      <c r="D64" s="5" t="s">
        <v>68</v>
      </c>
      <c r="E64" s="11" t="s">
        <v>12</v>
      </c>
      <c r="F64" s="72">
        <v>64.681501</v>
      </c>
      <c r="G64" s="9">
        <v>54</v>
      </c>
      <c r="H64" s="4">
        <f t="shared" si="4"/>
        <v>3492.801054</v>
      </c>
      <c r="I64" s="12">
        <v>13</v>
      </c>
      <c r="J64" s="4">
        <f t="shared" si="3"/>
        <v>840.859513</v>
      </c>
      <c r="K64" s="3">
        <v>60</v>
      </c>
      <c r="L64" s="26">
        <f t="shared" si="2"/>
        <v>3880.8900599999997</v>
      </c>
      <c r="M64" s="3">
        <f t="shared" si="0"/>
        <v>7</v>
      </c>
      <c r="N64" s="48">
        <f t="shared" si="1"/>
        <v>452.77050699999995</v>
      </c>
      <c r="O64" s="4"/>
    </row>
    <row r="65" spans="1:15" ht="12.75">
      <c r="A65" s="7">
        <v>53</v>
      </c>
      <c r="B65" s="9" t="s">
        <v>65</v>
      </c>
      <c r="C65" s="5" t="s">
        <v>101</v>
      </c>
      <c r="D65" s="5" t="s">
        <v>57</v>
      </c>
      <c r="E65" s="51" t="s">
        <v>66</v>
      </c>
      <c r="F65" s="72">
        <v>165.957</v>
      </c>
      <c r="G65" s="9">
        <v>15</v>
      </c>
      <c r="H65" s="4">
        <f t="shared" si="4"/>
        <v>2489.355</v>
      </c>
      <c r="I65" s="12">
        <v>7</v>
      </c>
      <c r="J65" s="4">
        <f t="shared" si="3"/>
        <v>1161.699</v>
      </c>
      <c r="K65" s="3">
        <v>5</v>
      </c>
      <c r="L65" s="26">
        <f t="shared" si="2"/>
        <v>829.785</v>
      </c>
      <c r="M65" s="3">
        <f>G65+I65-K65</f>
        <v>17</v>
      </c>
      <c r="N65" s="48">
        <f>M65*F65</f>
        <v>2821.269</v>
      </c>
      <c r="O65" s="4"/>
    </row>
    <row r="66" spans="1:15" ht="12.75">
      <c r="A66" s="68">
        <v>54</v>
      </c>
      <c r="B66" s="9" t="s">
        <v>37</v>
      </c>
      <c r="C66" s="5">
        <v>630413</v>
      </c>
      <c r="D66" s="5" t="s">
        <v>56</v>
      </c>
      <c r="E66" s="51" t="s">
        <v>20</v>
      </c>
      <c r="F66" s="72">
        <v>18.53</v>
      </c>
      <c r="G66" s="9"/>
      <c r="H66" s="4"/>
      <c r="I66" s="12">
        <v>150</v>
      </c>
      <c r="J66" s="4">
        <f t="shared" si="3"/>
        <v>2779.5</v>
      </c>
      <c r="K66" s="3">
        <v>100</v>
      </c>
      <c r="L66" s="26">
        <f t="shared" si="2"/>
        <v>1853</v>
      </c>
      <c r="M66" s="3">
        <f>G66+I66-K66</f>
        <v>50</v>
      </c>
      <c r="N66" s="48">
        <f>M66*F66</f>
        <v>926.5</v>
      </c>
      <c r="O66" s="4"/>
    </row>
    <row r="67" spans="1:15" ht="12.75">
      <c r="A67" s="28"/>
      <c r="B67" s="13" t="s">
        <v>30</v>
      </c>
      <c r="C67" s="29"/>
      <c r="D67" s="29"/>
      <c r="E67" s="29"/>
      <c r="F67" s="72"/>
      <c r="G67" s="9"/>
      <c r="H67" s="30">
        <v>217049.06</v>
      </c>
      <c r="I67" s="12"/>
      <c r="J67" s="30">
        <f>SUM(J13:J66)</f>
        <v>282201.0472970001</v>
      </c>
      <c r="K67" s="31"/>
      <c r="L67" s="52">
        <f>SUM(L13:L66)</f>
        <v>93721.78852999999</v>
      </c>
      <c r="M67" s="31"/>
      <c r="N67" s="30">
        <f>SUM(N13:N66)</f>
        <v>405528.3202234999</v>
      </c>
      <c r="O67" s="30"/>
    </row>
    <row r="68" spans="1:15" ht="12.75">
      <c r="A68" s="61"/>
      <c r="B68" s="15"/>
      <c r="C68" s="62"/>
      <c r="D68" s="62"/>
      <c r="E68" s="63"/>
      <c r="F68" s="73"/>
      <c r="G68" s="39"/>
      <c r="H68" s="64"/>
      <c r="I68" s="40"/>
      <c r="J68" s="37"/>
      <c r="K68" s="36"/>
      <c r="L68" s="67"/>
      <c r="M68" s="36"/>
      <c r="N68" s="37"/>
      <c r="O68" s="37"/>
    </row>
    <row r="69" spans="1:15" ht="12.75">
      <c r="A69" s="61"/>
      <c r="B69" s="15"/>
      <c r="C69" s="62"/>
      <c r="D69" s="62"/>
      <c r="E69" s="62"/>
      <c r="F69" s="74"/>
      <c r="G69" s="41"/>
      <c r="H69" s="37"/>
      <c r="I69" s="18"/>
      <c r="J69" s="37"/>
      <c r="K69" s="36"/>
      <c r="L69" s="67"/>
      <c r="M69" s="36"/>
      <c r="N69" s="37"/>
      <c r="O69" s="37"/>
    </row>
    <row r="70" spans="1:15" ht="12.75">
      <c r="A70" s="61"/>
      <c r="B70" s="15"/>
      <c r="C70" s="62"/>
      <c r="D70" s="62"/>
      <c r="E70" s="62"/>
      <c r="F70" s="74"/>
      <c r="G70" s="41"/>
      <c r="H70" s="37"/>
      <c r="I70" s="18"/>
      <c r="J70" s="37"/>
      <c r="K70" s="36"/>
      <c r="L70" s="67"/>
      <c r="M70" s="36"/>
      <c r="N70" s="37"/>
      <c r="O70" s="37"/>
    </row>
    <row r="71" spans="1:14" ht="15.75">
      <c r="A71" s="32"/>
      <c r="B71" s="33"/>
      <c r="C71" s="33"/>
      <c r="D71" s="33"/>
      <c r="E71" s="33"/>
      <c r="F71" s="74"/>
      <c r="G71" s="41"/>
      <c r="H71" s="34"/>
      <c r="I71" s="18"/>
      <c r="J71" s="34"/>
      <c r="K71" s="33"/>
      <c r="L71" s="35"/>
      <c r="M71" s="33"/>
      <c r="N71" s="34"/>
    </row>
    <row r="72" spans="1:14" ht="15.75">
      <c r="A72" s="8"/>
      <c r="B72" s="6" t="s">
        <v>34</v>
      </c>
      <c r="C72" s="8"/>
      <c r="D72" s="8"/>
      <c r="E72" s="42"/>
      <c r="F72" s="74"/>
      <c r="G72" s="41"/>
      <c r="H72" s="43"/>
      <c r="I72" s="18"/>
      <c r="J72" s="16"/>
      <c r="K72" s="8"/>
      <c r="L72" s="21"/>
      <c r="M72" s="8"/>
      <c r="N72" s="38"/>
    </row>
    <row r="73" spans="1:14" ht="15.75">
      <c r="A73" s="8"/>
      <c r="B73" s="6"/>
      <c r="C73" s="8"/>
      <c r="D73" s="8"/>
      <c r="E73" s="42"/>
      <c r="F73" s="74"/>
      <c r="G73" s="41"/>
      <c r="H73" s="43"/>
      <c r="I73" s="18"/>
      <c r="J73" s="16"/>
      <c r="K73" s="8"/>
      <c r="L73" s="21"/>
      <c r="M73" s="8"/>
      <c r="N73" s="38"/>
    </row>
    <row r="74" spans="1:14" ht="15.75">
      <c r="A74" s="1"/>
      <c r="B74" s="6"/>
      <c r="C74" s="6"/>
      <c r="D74" s="6"/>
      <c r="E74" s="44"/>
      <c r="F74" s="74"/>
      <c r="G74" s="41"/>
      <c r="H74" s="65"/>
      <c r="I74" s="18"/>
      <c r="J74" s="16"/>
      <c r="K74" s="8"/>
      <c r="L74" s="21"/>
      <c r="M74" s="8"/>
      <c r="N74" s="16"/>
    </row>
    <row r="75" spans="1:14" ht="15.75">
      <c r="A75" s="1"/>
      <c r="B75" s="6" t="s">
        <v>35</v>
      </c>
      <c r="C75" s="6"/>
      <c r="D75" s="6"/>
      <c r="E75" s="44"/>
      <c r="F75" s="74"/>
      <c r="G75" s="41"/>
      <c r="H75" s="65"/>
      <c r="I75" s="18"/>
      <c r="J75" s="16"/>
      <c r="K75" s="8"/>
      <c r="L75" s="21"/>
      <c r="M75" s="8"/>
      <c r="N75" s="16"/>
    </row>
    <row r="76" spans="1:14" ht="15.75">
      <c r="A76" s="1"/>
      <c r="B76" s="14" t="s">
        <v>36</v>
      </c>
      <c r="C76" s="6"/>
      <c r="D76" s="6"/>
      <c r="E76" s="44"/>
      <c r="F76" s="74"/>
      <c r="G76" s="41"/>
      <c r="H76" s="65"/>
      <c r="I76" s="18"/>
      <c r="J76" s="16"/>
      <c r="K76" s="8"/>
      <c r="L76" s="21"/>
      <c r="M76" s="8"/>
      <c r="N76" s="16"/>
    </row>
    <row r="77" spans="2:14" ht="12.75">
      <c r="B77" s="14" t="s">
        <v>54</v>
      </c>
      <c r="E77" s="19"/>
      <c r="F77" s="74"/>
      <c r="G77" s="41"/>
      <c r="H77" s="66"/>
      <c r="I77" s="18"/>
      <c r="L77" s="17"/>
      <c r="N77" s="17"/>
    </row>
    <row r="78" spans="2:14" ht="12.75">
      <c r="B78" s="14" t="s">
        <v>55</v>
      </c>
      <c r="E78" s="19"/>
      <c r="F78" s="74"/>
      <c r="G78" s="41"/>
      <c r="H78" s="66"/>
      <c r="I78" s="18"/>
      <c r="L78" s="17"/>
      <c r="N78" s="17"/>
    </row>
    <row r="79" spans="2:14" ht="12.75">
      <c r="B79" s="14"/>
      <c r="E79" s="19"/>
      <c r="F79" s="74"/>
      <c r="G79" s="41"/>
      <c r="H79" s="66"/>
      <c r="I79" s="18"/>
      <c r="L79" s="17"/>
      <c r="N79" s="17"/>
    </row>
    <row r="80" spans="2:14" ht="12.75">
      <c r="B80" s="14"/>
      <c r="E80" s="19"/>
      <c r="F80" s="74"/>
      <c r="G80" s="41"/>
      <c r="H80" s="66"/>
      <c r="I80" s="18"/>
      <c r="L80" s="17"/>
      <c r="N80" s="17"/>
    </row>
    <row r="81" spans="2:14" ht="12.75">
      <c r="B81" s="14"/>
      <c r="E81" s="19"/>
      <c r="F81" s="74"/>
      <c r="G81" s="41"/>
      <c r="H81" s="66"/>
      <c r="I81" s="18"/>
      <c r="L81" s="17"/>
      <c r="N81" s="17"/>
    </row>
    <row r="82" spans="2:14" ht="12.75">
      <c r="B82" s="14"/>
      <c r="E82" s="19"/>
      <c r="F82" s="74"/>
      <c r="G82" s="41"/>
      <c r="H82" s="66"/>
      <c r="I82" s="18"/>
      <c r="L82" s="17"/>
      <c r="N82" s="17"/>
    </row>
    <row r="83" spans="2:14" ht="12.75">
      <c r="B83" s="14"/>
      <c r="E83" s="19"/>
      <c r="F83" s="74"/>
      <c r="G83" s="41"/>
      <c r="H83" s="66"/>
      <c r="I83" s="18"/>
      <c r="L83" s="17"/>
      <c r="N83" s="17"/>
    </row>
    <row r="84" spans="2:14" ht="12.75">
      <c r="B84" s="14"/>
      <c r="E84" s="19"/>
      <c r="F84" s="74"/>
      <c r="G84" s="41"/>
      <c r="H84" s="66"/>
      <c r="I84" s="18"/>
      <c r="L84" s="17"/>
      <c r="N84" s="17"/>
    </row>
    <row r="85" spans="2:14" ht="12.75">
      <c r="B85" s="14"/>
      <c r="E85" s="19"/>
      <c r="F85" s="74"/>
      <c r="G85" s="41"/>
      <c r="H85" s="66"/>
      <c r="I85" s="18"/>
      <c r="L85" s="17"/>
      <c r="N85" s="17"/>
    </row>
    <row r="86" spans="1:14" ht="15">
      <c r="A86" s="8"/>
      <c r="B86" s="8"/>
      <c r="C86" s="8"/>
      <c r="D86" s="8"/>
      <c r="E86" s="8"/>
      <c r="F86" s="69"/>
      <c r="G86" s="8"/>
      <c r="H86" s="16"/>
      <c r="I86" s="8"/>
      <c r="J86" s="20" t="s">
        <v>45</v>
      </c>
      <c r="K86" s="8"/>
      <c r="L86" s="21"/>
      <c r="N86" s="16"/>
    </row>
    <row r="87" spans="1:14" ht="12.75">
      <c r="A87" s="8"/>
      <c r="B87" s="8"/>
      <c r="C87" s="8"/>
      <c r="D87" s="8"/>
      <c r="E87" s="8"/>
      <c r="F87" s="69"/>
      <c r="G87" s="8"/>
      <c r="H87" s="16"/>
      <c r="I87" s="8"/>
      <c r="J87" s="16"/>
      <c r="K87" s="8"/>
      <c r="L87" s="21"/>
      <c r="M87" s="8"/>
      <c r="N87" s="16"/>
    </row>
    <row r="88" spans="1:14" ht="14.25">
      <c r="A88" s="103" t="s">
        <v>46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spans="1:14" ht="14.25">
      <c r="A89" s="104" t="s">
        <v>47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4.25">
      <c r="A90" s="104" t="s">
        <v>108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1:14" ht="14.25">
      <c r="A91" s="104" t="s">
        <v>126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1:14" ht="14.25">
      <c r="A92" s="104" t="s">
        <v>48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1:14" ht="17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60"/>
    </row>
    <row r="94" spans="1:14" ht="12.75">
      <c r="A94" s="45"/>
      <c r="B94" s="45"/>
      <c r="C94" s="45"/>
      <c r="D94" s="45"/>
      <c r="E94" s="45"/>
      <c r="F94" s="70"/>
      <c r="G94" s="45"/>
      <c r="H94" s="46"/>
      <c r="I94" s="45"/>
      <c r="J94" s="46"/>
      <c r="K94" s="45"/>
      <c r="L94" s="47"/>
      <c r="M94" s="45"/>
      <c r="N94" s="16"/>
    </row>
    <row r="95" spans="1:15" ht="25.5">
      <c r="A95" s="22"/>
      <c r="B95" s="23" t="s">
        <v>49</v>
      </c>
      <c r="C95" s="107" t="s">
        <v>50</v>
      </c>
      <c r="D95" s="110" t="s">
        <v>51</v>
      </c>
      <c r="E95" s="113" t="s">
        <v>2</v>
      </c>
      <c r="F95" s="96" t="s">
        <v>52</v>
      </c>
      <c r="G95" s="99" t="s">
        <v>3</v>
      </c>
      <c r="H95" s="99"/>
      <c r="I95" s="100" t="s">
        <v>4</v>
      </c>
      <c r="J95" s="100"/>
      <c r="K95" s="100" t="s">
        <v>63</v>
      </c>
      <c r="L95" s="100"/>
      <c r="M95" s="99" t="s">
        <v>3</v>
      </c>
      <c r="N95" s="101"/>
      <c r="O95" s="22" t="s">
        <v>60</v>
      </c>
    </row>
    <row r="96" spans="1:15" ht="12.75">
      <c r="A96" s="24" t="s">
        <v>0</v>
      </c>
      <c r="B96" s="25" t="s">
        <v>53</v>
      </c>
      <c r="C96" s="108"/>
      <c r="D96" s="111"/>
      <c r="E96" s="114"/>
      <c r="F96" s="97"/>
      <c r="G96" s="102" t="s">
        <v>105</v>
      </c>
      <c r="H96" s="102"/>
      <c r="I96" s="100"/>
      <c r="J96" s="100"/>
      <c r="K96" s="100"/>
      <c r="L96" s="100"/>
      <c r="M96" s="102" t="s">
        <v>110</v>
      </c>
      <c r="N96" s="105"/>
      <c r="O96" s="24" t="s">
        <v>61</v>
      </c>
    </row>
    <row r="97" spans="1:15" ht="25.5">
      <c r="A97" s="7" t="s">
        <v>1</v>
      </c>
      <c r="B97" s="7"/>
      <c r="C97" s="109"/>
      <c r="D97" s="112"/>
      <c r="E97" s="115"/>
      <c r="F97" s="98"/>
      <c r="G97" s="3" t="s">
        <v>5</v>
      </c>
      <c r="H97" s="4" t="s">
        <v>6</v>
      </c>
      <c r="I97" s="3" t="s">
        <v>5</v>
      </c>
      <c r="J97" s="4" t="s">
        <v>6</v>
      </c>
      <c r="K97" s="3" t="s">
        <v>5</v>
      </c>
      <c r="L97" s="26" t="s">
        <v>6</v>
      </c>
      <c r="M97" s="3" t="s">
        <v>5</v>
      </c>
      <c r="N97" s="48" t="s">
        <v>6</v>
      </c>
      <c r="O97" s="7" t="s">
        <v>62</v>
      </c>
    </row>
    <row r="98" spans="1:15" ht="12.75">
      <c r="A98" s="53">
        <v>1</v>
      </c>
      <c r="B98" s="9" t="s">
        <v>22</v>
      </c>
      <c r="C98" s="7" t="s">
        <v>81</v>
      </c>
      <c r="D98" s="7" t="s">
        <v>74</v>
      </c>
      <c r="E98" s="11" t="s">
        <v>66</v>
      </c>
      <c r="F98" s="72">
        <v>104.260786</v>
      </c>
      <c r="G98" s="9">
        <v>5</v>
      </c>
      <c r="H98" s="4">
        <f>F98*G98</f>
        <v>521.30393</v>
      </c>
      <c r="I98" s="9"/>
      <c r="J98" s="4">
        <f>I98*F98</f>
        <v>0</v>
      </c>
      <c r="K98" s="27"/>
      <c r="L98" s="50">
        <f>K98*F98</f>
        <v>0</v>
      </c>
      <c r="M98" s="3">
        <f>G98+I98-K98</f>
        <v>5</v>
      </c>
      <c r="N98" s="4">
        <f>H98-L98</f>
        <v>521.30393</v>
      </c>
      <c r="O98" s="49"/>
    </row>
    <row r="99" spans="1:15" ht="12.75">
      <c r="A99" s="53">
        <v>2</v>
      </c>
      <c r="B99" s="9" t="s">
        <v>15</v>
      </c>
      <c r="C99" s="3" t="s">
        <v>83</v>
      </c>
      <c r="D99" s="3" t="s">
        <v>75</v>
      </c>
      <c r="E99" s="11" t="s">
        <v>66</v>
      </c>
      <c r="F99" s="72">
        <v>330.600047</v>
      </c>
      <c r="G99" s="9">
        <v>13</v>
      </c>
      <c r="H99" s="4">
        <f>F99*G99</f>
        <v>4297.800611000001</v>
      </c>
      <c r="I99" s="9"/>
      <c r="J99" s="50">
        <f>I99*F99</f>
        <v>0</v>
      </c>
      <c r="K99" s="27">
        <v>13</v>
      </c>
      <c r="L99" s="50">
        <f>K99*F99</f>
        <v>4297.800611000001</v>
      </c>
      <c r="M99" s="3">
        <f>G99+I99-K99</f>
        <v>0</v>
      </c>
      <c r="N99" s="4">
        <f>H99-L99</f>
        <v>0</v>
      </c>
      <c r="O99" s="4"/>
    </row>
    <row r="100" spans="1:15" ht="12.75">
      <c r="A100" s="10"/>
      <c r="B100" s="54" t="s">
        <v>30</v>
      </c>
      <c r="C100" s="3"/>
      <c r="D100" s="3"/>
      <c r="E100" s="11"/>
      <c r="F100" s="72"/>
      <c r="G100" s="9"/>
      <c r="H100" s="55">
        <f>SUM(H98:H99)</f>
        <v>4819.104541000001</v>
      </c>
      <c r="I100" s="13"/>
      <c r="J100" s="56">
        <f>SUM(J98:J99)</f>
        <v>0</v>
      </c>
      <c r="K100" s="57"/>
      <c r="L100" s="56">
        <f>SUM(L98:L99)</f>
        <v>4297.800611000001</v>
      </c>
      <c r="M100" s="58"/>
      <c r="N100" s="55">
        <f>SUM(N98:N99)</f>
        <v>521.30393</v>
      </c>
      <c r="O100" s="4"/>
    </row>
    <row r="101" spans="8:14" ht="12.75">
      <c r="H101" s="17"/>
      <c r="L101" s="17"/>
      <c r="N101" s="17"/>
    </row>
    <row r="102" spans="8:14" ht="12.75">
      <c r="H102" s="17"/>
      <c r="L102" s="17"/>
      <c r="N102" s="17"/>
    </row>
    <row r="103" spans="8:14" ht="12.75">
      <c r="H103" s="17"/>
      <c r="L103" s="17"/>
      <c r="N103" s="17"/>
    </row>
    <row r="104" spans="8:14" ht="12.75">
      <c r="H104" s="17"/>
      <c r="L104" s="17"/>
      <c r="N104" s="17"/>
    </row>
    <row r="105" spans="1:14" ht="15.75">
      <c r="A105" s="8"/>
      <c r="B105" s="6" t="s">
        <v>34</v>
      </c>
      <c r="C105" s="8"/>
      <c r="D105" s="8"/>
      <c r="E105" s="42"/>
      <c r="F105" s="74"/>
      <c r="G105" s="41"/>
      <c r="H105" s="17"/>
      <c r="L105" s="17"/>
      <c r="N105" s="17"/>
    </row>
    <row r="106" spans="1:14" ht="15.75">
      <c r="A106" s="8"/>
      <c r="B106" s="6"/>
      <c r="C106" s="8"/>
      <c r="D106" s="8"/>
      <c r="E106" s="42"/>
      <c r="F106" s="74"/>
      <c r="G106" s="41"/>
      <c r="H106" s="17"/>
      <c r="L106" s="17"/>
      <c r="N106" s="17"/>
    </row>
    <row r="107" spans="1:14" ht="15.75">
      <c r="A107" s="1"/>
      <c r="B107" s="6"/>
      <c r="C107" s="6"/>
      <c r="D107" s="6"/>
      <c r="E107" s="44"/>
      <c r="F107" s="74"/>
      <c r="G107" s="41"/>
      <c r="H107" s="17"/>
      <c r="L107" s="17"/>
      <c r="N107" s="17"/>
    </row>
    <row r="108" spans="1:14" ht="15.75">
      <c r="A108" s="1"/>
      <c r="B108" s="6" t="s">
        <v>35</v>
      </c>
      <c r="C108" s="6"/>
      <c r="D108" s="6"/>
      <c r="E108" s="44"/>
      <c r="F108" s="74"/>
      <c r="G108" s="41"/>
      <c r="H108" s="17"/>
      <c r="L108" s="17"/>
      <c r="N108" s="17"/>
    </row>
    <row r="109" spans="1:14" ht="15.75">
      <c r="A109" s="1"/>
      <c r="B109" s="6"/>
      <c r="C109" s="6"/>
      <c r="D109" s="6"/>
      <c r="E109" s="44"/>
      <c r="F109" s="74"/>
      <c r="G109" s="41"/>
      <c r="H109" s="17"/>
      <c r="L109" s="17"/>
      <c r="N109" s="17"/>
    </row>
    <row r="110" spans="1:14" ht="15.75">
      <c r="A110" s="1"/>
      <c r="B110" s="14" t="s">
        <v>36</v>
      </c>
      <c r="C110" s="6"/>
      <c r="D110" s="6"/>
      <c r="E110" s="44"/>
      <c r="F110" s="74"/>
      <c r="G110" s="41"/>
      <c r="H110" s="17"/>
      <c r="L110" s="17"/>
      <c r="N110" s="17"/>
    </row>
    <row r="111" spans="2:14" ht="12.75">
      <c r="B111" s="14" t="s">
        <v>54</v>
      </c>
      <c r="E111" s="19"/>
      <c r="F111" s="74"/>
      <c r="G111" s="41"/>
      <c r="H111" s="17"/>
      <c r="L111" s="17"/>
      <c r="N111" s="17"/>
    </row>
    <row r="112" spans="2:14" ht="12.75">
      <c r="B112" s="14" t="s">
        <v>55</v>
      </c>
      <c r="E112" s="19"/>
      <c r="F112" s="74"/>
      <c r="G112" s="41"/>
      <c r="H112" s="17"/>
      <c r="L112" s="17"/>
      <c r="N112" s="17"/>
    </row>
  </sheetData>
  <sheetProtection/>
  <mergeCells count="32">
    <mergeCell ref="A3:N3"/>
    <mergeCell ref="A4:N4"/>
    <mergeCell ref="A5:N5"/>
    <mergeCell ref="A6:N6"/>
    <mergeCell ref="A7:N7"/>
    <mergeCell ref="A8:M8"/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  <mergeCell ref="A88:N88"/>
    <mergeCell ref="A89:N89"/>
    <mergeCell ref="A90:N90"/>
    <mergeCell ref="A91:N91"/>
    <mergeCell ref="A92:N92"/>
    <mergeCell ref="M96:N96"/>
    <mergeCell ref="A93:M93"/>
    <mergeCell ref="C95:C97"/>
    <mergeCell ref="D95:D97"/>
    <mergeCell ref="E95:E97"/>
    <mergeCell ref="F95:F97"/>
    <mergeCell ref="G95:H95"/>
    <mergeCell ref="I95:J96"/>
    <mergeCell ref="K95:L96"/>
    <mergeCell ref="M95:N95"/>
    <mergeCell ref="G96:H9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58">
      <selection activeCell="A1" sqref="A1:O91"/>
    </sheetView>
  </sheetViews>
  <sheetFormatPr defaultColWidth="9.00390625" defaultRowHeight="12.75"/>
  <cols>
    <col min="1" max="1" width="4.375" style="0" customWidth="1"/>
    <col min="2" max="2" width="16.25390625" style="0" customWidth="1"/>
    <col min="5" max="5" width="5.00390625" style="0" customWidth="1"/>
    <col min="6" max="6" width="12.125" style="0" customWidth="1"/>
    <col min="7" max="7" width="4.75390625" style="0" customWidth="1"/>
    <col min="9" max="9" width="6.00390625" style="0" customWidth="1"/>
    <col min="10" max="10" width="9.625" style="0" bestFit="1" customWidth="1"/>
    <col min="11" max="11" width="6.25390625" style="0" customWidth="1"/>
    <col min="13" max="13" width="7.125" style="0" customWidth="1"/>
  </cols>
  <sheetData>
    <row r="1" spans="1:14" ht="15">
      <c r="A1" s="8"/>
      <c r="B1" s="8"/>
      <c r="C1" s="8"/>
      <c r="D1" s="8"/>
      <c r="E1" s="8"/>
      <c r="F1" s="69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69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127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6.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60"/>
    </row>
    <row r="9" spans="1:14" ht="12.75">
      <c r="A9" s="45"/>
      <c r="B9" s="45"/>
      <c r="C9" s="45"/>
      <c r="D9" s="45"/>
      <c r="E9" s="45"/>
      <c r="F9" s="70"/>
      <c r="G9" s="45"/>
      <c r="H9" s="46"/>
      <c r="I9" s="45"/>
      <c r="J9" s="46"/>
      <c r="K9" s="45"/>
      <c r="L9" s="47"/>
      <c r="M9" s="45"/>
      <c r="N9" s="16"/>
    </row>
    <row r="10" spans="1:15" ht="25.5">
      <c r="A10" s="22"/>
      <c r="B10" s="23" t="s">
        <v>49</v>
      </c>
      <c r="C10" s="107" t="s">
        <v>50</v>
      </c>
      <c r="D10" s="110" t="s">
        <v>51</v>
      </c>
      <c r="E10" s="113" t="s">
        <v>2</v>
      </c>
      <c r="F10" s="96" t="s">
        <v>52</v>
      </c>
      <c r="G10" s="99" t="s">
        <v>3</v>
      </c>
      <c r="H10" s="99"/>
      <c r="I10" s="100" t="s">
        <v>4</v>
      </c>
      <c r="J10" s="100"/>
      <c r="K10" s="100" t="s">
        <v>63</v>
      </c>
      <c r="L10" s="100"/>
      <c r="M10" s="99" t="s">
        <v>3</v>
      </c>
      <c r="N10" s="101"/>
      <c r="O10" s="22" t="s">
        <v>60</v>
      </c>
    </row>
    <row r="11" spans="1:15" ht="12.75">
      <c r="A11" s="24" t="s">
        <v>0</v>
      </c>
      <c r="B11" s="25" t="s">
        <v>53</v>
      </c>
      <c r="C11" s="108"/>
      <c r="D11" s="111"/>
      <c r="E11" s="114"/>
      <c r="F11" s="97"/>
      <c r="G11" s="102" t="s">
        <v>110</v>
      </c>
      <c r="H11" s="102"/>
      <c r="I11" s="100"/>
      <c r="J11" s="100"/>
      <c r="K11" s="100"/>
      <c r="L11" s="100"/>
      <c r="M11" s="102" t="s">
        <v>128</v>
      </c>
      <c r="N11" s="105"/>
      <c r="O11" s="24" t="s">
        <v>61</v>
      </c>
    </row>
    <row r="12" spans="1:15" ht="25.5">
      <c r="A12" s="7" t="s">
        <v>1</v>
      </c>
      <c r="B12" s="7"/>
      <c r="C12" s="109"/>
      <c r="D12" s="112"/>
      <c r="E12" s="115"/>
      <c r="F12" s="98"/>
      <c r="G12" s="3" t="s">
        <v>5</v>
      </c>
      <c r="H12" s="4" t="s">
        <v>6</v>
      </c>
      <c r="I12" s="3" t="s">
        <v>5</v>
      </c>
      <c r="J12" s="4" t="s">
        <v>6</v>
      </c>
      <c r="K12" s="3" t="s">
        <v>5</v>
      </c>
      <c r="L12" s="26" t="s">
        <v>6</v>
      </c>
      <c r="M12" s="3" t="s">
        <v>5</v>
      </c>
      <c r="N12" s="48" t="s">
        <v>6</v>
      </c>
      <c r="O12" s="7" t="s">
        <v>62</v>
      </c>
    </row>
    <row r="13" spans="1:15" ht="22.5">
      <c r="A13" s="7">
        <v>1</v>
      </c>
      <c r="B13" s="9" t="s">
        <v>43</v>
      </c>
      <c r="C13" s="7" t="s">
        <v>130</v>
      </c>
      <c r="D13" s="7" t="s">
        <v>121</v>
      </c>
      <c r="E13" s="11" t="s">
        <v>11</v>
      </c>
      <c r="F13" s="71">
        <v>114.682602</v>
      </c>
      <c r="G13" s="3">
        <v>0</v>
      </c>
      <c r="H13" s="4">
        <f aca="true" t="shared" si="0" ref="H13:H22">G13*F13</f>
        <v>0</v>
      </c>
      <c r="I13" s="3">
        <v>113</v>
      </c>
      <c r="J13" s="50">
        <f>I13*F13</f>
        <v>12959.134026</v>
      </c>
      <c r="K13" s="3"/>
      <c r="L13" s="26">
        <f>K13*F13</f>
        <v>0</v>
      </c>
      <c r="M13" s="3">
        <f aca="true" t="shared" si="1" ref="M13:M76">G13+I13-K13</f>
        <v>113</v>
      </c>
      <c r="N13" s="48">
        <f>H13+J13-L13</f>
        <v>12959.134026</v>
      </c>
      <c r="O13" s="59" t="s">
        <v>111</v>
      </c>
    </row>
    <row r="14" spans="1:15" ht="12.75">
      <c r="A14" s="7">
        <v>2</v>
      </c>
      <c r="B14" s="9" t="s">
        <v>43</v>
      </c>
      <c r="C14" s="7" t="s">
        <v>112</v>
      </c>
      <c r="D14" s="7" t="s">
        <v>113</v>
      </c>
      <c r="E14" s="11" t="s">
        <v>11</v>
      </c>
      <c r="F14" s="71">
        <v>114.6826</v>
      </c>
      <c r="G14" s="3">
        <v>283</v>
      </c>
      <c r="H14" s="4">
        <f t="shared" si="0"/>
        <v>32455.175799999997</v>
      </c>
      <c r="I14" s="3"/>
      <c r="J14" s="50">
        <f aca="true" t="shared" si="2" ref="J14:J76">I14*F14</f>
        <v>0</v>
      </c>
      <c r="K14" s="3">
        <v>73</v>
      </c>
      <c r="L14" s="26">
        <f aca="true" t="shared" si="3" ref="L14:L76">K14*F14</f>
        <v>8371.8298</v>
      </c>
      <c r="M14" s="3">
        <f t="shared" si="1"/>
        <v>210</v>
      </c>
      <c r="N14" s="48">
        <f aca="true" t="shared" si="4" ref="N14:N76">H14+J14-L14</f>
        <v>24083.345999999998</v>
      </c>
      <c r="O14" s="59"/>
    </row>
    <row r="15" spans="1:15" ht="12.75">
      <c r="A15" s="7">
        <v>3</v>
      </c>
      <c r="B15" s="9" t="s">
        <v>44</v>
      </c>
      <c r="C15" s="7" t="s">
        <v>91</v>
      </c>
      <c r="D15" s="7" t="s">
        <v>84</v>
      </c>
      <c r="E15" s="11" t="s">
        <v>12</v>
      </c>
      <c r="F15" s="71">
        <v>259.410802</v>
      </c>
      <c r="G15" s="3">
        <v>64</v>
      </c>
      <c r="H15" s="4">
        <f t="shared" si="0"/>
        <v>16602.291328</v>
      </c>
      <c r="I15" s="3"/>
      <c r="J15" s="50">
        <f t="shared" si="2"/>
        <v>0</v>
      </c>
      <c r="K15" s="3">
        <v>34</v>
      </c>
      <c r="L15" s="26">
        <f t="shared" si="3"/>
        <v>8819.967268</v>
      </c>
      <c r="M15" s="3">
        <f t="shared" si="1"/>
        <v>30</v>
      </c>
      <c r="N15" s="48">
        <f t="shared" si="4"/>
        <v>7782.324059999999</v>
      </c>
      <c r="O15" s="7"/>
    </row>
    <row r="16" spans="1:15" ht="12.75">
      <c r="A16" s="7">
        <v>4</v>
      </c>
      <c r="B16" s="9" t="s">
        <v>44</v>
      </c>
      <c r="C16" s="7" t="s">
        <v>123</v>
      </c>
      <c r="D16" s="7" t="s">
        <v>114</v>
      </c>
      <c r="E16" s="11" t="s">
        <v>12</v>
      </c>
      <c r="F16" s="71">
        <v>259.410799</v>
      </c>
      <c r="G16" s="3">
        <v>236</v>
      </c>
      <c r="H16" s="4">
        <f t="shared" si="0"/>
        <v>61220.948564</v>
      </c>
      <c r="I16" s="3">
        <v>66</v>
      </c>
      <c r="J16" s="50">
        <f t="shared" si="2"/>
        <v>17121.112734</v>
      </c>
      <c r="K16" s="3"/>
      <c r="L16" s="26">
        <f t="shared" si="3"/>
        <v>0</v>
      </c>
      <c r="M16" s="3">
        <f t="shared" si="1"/>
        <v>302</v>
      </c>
      <c r="N16" s="48">
        <f t="shared" si="4"/>
        <v>78342.061298</v>
      </c>
      <c r="O16" s="7"/>
    </row>
    <row r="17" spans="1:15" ht="12.75">
      <c r="A17" s="7">
        <v>5</v>
      </c>
      <c r="B17" s="9" t="s">
        <v>21</v>
      </c>
      <c r="C17" s="3" t="s">
        <v>85</v>
      </c>
      <c r="D17" s="3" t="s">
        <v>84</v>
      </c>
      <c r="E17" s="11" t="s">
        <v>66</v>
      </c>
      <c r="F17" s="72">
        <v>217.980402</v>
      </c>
      <c r="G17" s="9">
        <v>24</v>
      </c>
      <c r="H17" s="4">
        <f t="shared" si="0"/>
        <v>5231.529648</v>
      </c>
      <c r="I17" s="9">
        <v>11</v>
      </c>
      <c r="J17" s="50">
        <f t="shared" si="2"/>
        <v>2397.784422</v>
      </c>
      <c r="K17" s="27">
        <v>13</v>
      </c>
      <c r="L17" s="26">
        <f t="shared" si="3"/>
        <v>2833.745226</v>
      </c>
      <c r="M17" s="3">
        <f t="shared" si="1"/>
        <v>22</v>
      </c>
      <c r="N17" s="48">
        <f t="shared" si="4"/>
        <v>4795.568844</v>
      </c>
      <c r="O17" s="4"/>
    </row>
    <row r="18" spans="1:15" ht="12.75">
      <c r="A18" s="7">
        <v>6</v>
      </c>
      <c r="B18" s="9" t="s">
        <v>21</v>
      </c>
      <c r="C18" s="3" t="s">
        <v>133</v>
      </c>
      <c r="D18" s="3" t="s">
        <v>134</v>
      </c>
      <c r="E18" s="11" t="s">
        <v>66</v>
      </c>
      <c r="F18" s="72">
        <v>217.9804</v>
      </c>
      <c r="G18" s="9"/>
      <c r="H18" s="4"/>
      <c r="I18" s="9">
        <v>28</v>
      </c>
      <c r="J18" s="50">
        <f t="shared" si="2"/>
        <v>6103.4512</v>
      </c>
      <c r="K18" s="27"/>
      <c r="L18" s="26">
        <f t="shared" si="3"/>
        <v>0</v>
      </c>
      <c r="M18" s="3">
        <f t="shared" si="1"/>
        <v>28</v>
      </c>
      <c r="N18" s="48">
        <f t="shared" si="4"/>
        <v>6103.4512</v>
      </c>
      <c r="O18" s="4"/>
    </row>
    <row r="19" spans="1:15" ht="12.75">
      <c r="A19" s="7">
        <v>7</v>
      </c>
      <c r="B19" s="9" t="s">
        <v>15</v>
      </c>
      <c r="C19" s="3" t="s">
        <v>83</v>
      </c>
      <c r="D19" s="3" t="s">
        <v>92</v>
      </c>
      <c r="E19" s="11" t="s">
        <v>11</v>
      </c>
      <c r="F19" s="72">
        <v>314.847533</v>
      </c>
      <c r="G19" s="9">
        <v>70</v>
      </c>
      <c r="H19" s="4">
        <f t="shared" si="0"/>
        <v>22039.32731</v>
      </c>
      <c r="I19" s="9"/>
      <c r="J19" s="50">
        <f t="shared" si="2"/>
        <v>0</v>
      </c>
      <c r="K19" s="27">
        <v>21</v>
      </c>
      <c r="L19" s="26">
        <f t="shared" si="3"/>
        <v>6611.798193</v>
      </c>
      <c r="M19" s="3">
        <f t="shared" si="1"/>
        <v>49</v>
      </c>
      <c r="N19" s="48">
        <f t="shared" si="4"/>
        <v>15427.529117000002</v>
      </c>
      <c r="O19" s="4"/>
    </row>
    <row r="20" spans="1:15" ht="12.75">
      <c r="A20" s="7">
        <v>8</v>
      </c>
      <c r="B20" s="9" t="s">
        <v>15</v>
      </c>
      <c r="C20" s="3" t="s">
        <v>124</v>
      </c>
      <c r="D20" s="3" t="s">
        <v>114</v>
      </c>
      <c r="E20" s="11" t="s">
        <v>11</v>
      </c>
      <c r="F20" s="72">
        <v>314.84749</v>
      </c>
      <c r="G20" s="9">
        <v>22</v>
      </c>
      <c r="H20" s="4">
        <f t="shared" si="0"/>
        <v>6926.64478</v>
      </c>
      <c r="I20" s="9"/>
      <c r="J20" s="50">
        <f t="shared" si="2"/>
        <v>0</v>
      </c>
      <c r="K20" s="27"/>
      <c r="L20" s="26">
        <f t="shared" si="3"/>
        <v>0</v>
      </c>
      <c r="M20" s="3">
        <f t="shared" si="1"/>
        <v>22</v>
      </c>
      <c r="N20" s="48">
        <f t="shared" si="4"/>
        <v>6926.64478</v>
      </c>
      <c r="O20" s="4"/>
    </row>
    <row r="21" spans="1:15" ht="12.75">
      <c r="A21" s="7">
        <v>9</v>
      </c>
      <c r="B21" s="9" t="s">
        <v>15</v>
      </c>
      <c r="C21" s="3" t="s">
        <v>135</v>
      </c>
      <c r="D21" s="3" t="s">
        <v>114</v>
      </c>
      <c r="E21" s="11" t="s">
        <v>11</v>
      </c>
      <c r="F21" s="72">
        <v>314.8475</v>
      </c>
      <c r="G21" s="9"/>
      <c r="H21" s="4"/>
      <c r="I21" s="9">
        <v>25</v>
      </c>
      <c r="J21" s="50">
        <f t="shared" si="2"/>
        <v>7871.187500000001</v>
      </c>
      <c r="K21" s="27"/>
      <c r="L21" s="26">
        <f t="shared" si="3"/>
        <v>0</v>
      </c>
      <c r="M21" s="3">
        <f t="shared" si="1"/>
        <v>25</v>
      </c>
      <c r="N21" s="48">
        <f t="shared" si="4"/>
        <v>7871.187500000001</v>
      </c>
      <c r="O21" s="4"/>
    </row>
    <row r="22" spans="1:15" ht="12.75">
      <c r="A22" s="7">
        <v>10</v>
      </c>
      <c r="B22" s="9" t="s">
        <v>38</v>
      </c>
      <c r="C22" s="3" t="s">
        <v>106</v>
      </c>
      <c r="D22" s="3" t="s">
        <v>107</v>
      </c>
      <c r="E22" s="11" t="s">
        <v>66</v>
      </c>
      <c r="F22" s="72">
        <v>125.19</v>
      </c>
      <c r="G22" s="9">
        <v>6</v>
      </c>
      <c r="H22" s="4">
        <f t="shared" si="0"/>
        <v>751.14</v>
      </c>
      <c r="I22" s="9">
        <v>10</v>
      </c>
      <c r="J22" s="50">
        <f t="shared" si="2"/>
        <v>1251.9</v>
      </c>
      <c r="K22" s="27">
        <v>12</v>
      </c>
      <c r="L22" s="26">
        <f t="shared" si="3"/>
        <v>1502.28</v>
      </c>
      <c r="M22" s="3">
        <f t="shared" si="1"/>
        <v>4</v>
      </c>
      <c r="N22" s="48">
        <f t="shared" si="4"/>
        <v>500.76</v>
      </c>
      <c r="O22" s="4"/>
    </row>
    <row r="23" spans="1:15" ht="12.75">
      <c r="A23" s="7">
        <v>11</v>
      </c>
      <c r="B23" s="9" t="s">
        <v>38</v>
      </c>
      <c r="C23" s="3" t="s">
        <v>131</v>
      </c>
      <c r="D23" s="3" t="s">
        <v>132</v>
      </c>
      <c r="E23" s="11" t="s">
        <v>66</v>
      </c>
      <c r="F23" s="72">
        <v>125.19</v>
      </c>
      <c r="G23" s="9"/>
      <c r="H23" s="4"/>
      <c r="I23" s="9">
        <v>30</v>
      </c>
      <c r="J23" s="50">
        <f t="shared" si="2"/>
        <v>3755.7</v>
      </c>
      <c r="K23" s="27"/>
      <c r="L23" s="26">
        <f t="shared" si="3"/>
        <v>0</v>
      </c>
      <c r="M23" s="3">
        <f t="shared" si="1"/>
        <v>30</v>
      </c>
      <c r="N23" s="48">
        <f t="shared" si="4"/>
        <v>3755.7</v>
      </c>
      <c r="O23" s="4"/>
    </row>
    <row r="24" spans="1:15" ht="12.75">
      <c r="A24" s="7">
        <v>12</v>
      </c>
      <c r="B24" s="9" t="s">
        <v>22</v>
      </c>
      <c r="C24" s="7" t="s">
        <v>87</v>
      </c>
      <c r="D24" s="3" t="s">
        <v>79</v>
      </c>
      <c r="E24" s="11" t="s">
        <v>11</v>
      </c>
      <c r="F24" s="72">
        <v>114.682571</v>
      </c>
      <c r="G24" s="9">
        <v>0</v>
      </c>
      <c r="H24" s="4">
        <f aca="true" t="shared" si="5" ref="H24:H76">G24*F24</f>
        <v>0</v>
      </c>
      <c r="I24" s="9"/>
      <c r="J24" s="50">
        <f t="shared" si="2"/>
        <v>0</v>
      </c>
      <c r="K24" s="27"/>
      <c r="L24" s="26">
        <f t="shared" si="3"/>
        <v>0</v>
      </c>
      <c r="M24" s="3">
        <f t="shared" si="1"/>
        <v>0</v>
      </c>
      <c r="N24" s="48">
        <f t="shared" si="4"/>
        <v>0</v>
      </c>
      <c r="O24" s="4"/>
    </row>
    <row r="25" spans="1:15" ht="12.75">
      <c r="A25" s="7">
        <v>13</v>
      </c>
      <c r="B25" s="9" t="s">
        <v>22</v>
      </c>
      <c r="C25" s="7" t="s">
        <v>94</v>
      </c>
      <c r="D25" s="3" t="s">
        <v>95</v>
      </c>
      <c r="E25" s="11" t="s">
        <v>11</v>
      </c>
      <c r="F25" s="72">
        <v>114.682571</v>
      </c>
      <c r="G25" s="9">
        <v>17</v>
      </c>
      <c r="H25" s="4">
        <f t="shared" si="5"/>
        <v>1949.603707</v>
      </c>
      <c r="I25" s="9"/>
      <c r="J25" s="50">
        <f t="shared" si="2"/>
        <v>0</v>
      </c>
      <c r="K25" s="27"/>
      <c r="L25" s="26">
        <f t="shared" si="3"/>
        <v>0</v>
      </c>
      <c r="M25" s="3">
        <f t="shared" si="1"/>
        <v>17</v>
      </c>
      <c r="N25" s="48">
        <f t="shared" si="4"/>
        <v>1949.603707</v>
      </c>
      <c r="O25" s="4"/>
    </row>
    <row r="26" spans="1:15" ht="12.75">
      <c r="A26" s="7">
        <v>14</v>
      </c>
      <c r="B26" s="9" t="s">
        <v>22</v>
      </c>
      <c r="C26" s="7" t="s">
        <v>117</v>
      </c>
      <c r="D26" s="3" t="s">
        <v>79</v>
      </c>
      <c r="E26" s="11" t="s">
        <v>11</v>
      </c>
      <c r="F26" s="72">
        <v>114.682571</v>
      </c>
      <c r="G26" s="9">
        <v>52</v>
      </c>
      <c r="H26" s="4">
        <f t="shared" si="5"/>
        <v>5963.493692</v>
      </c>
      <c r="I26" s="9"/>
      <c r="J26" s="50">
        <f t="shared" si="2"/>
        <v>0</v>
      </c>
      <c r="K26" s="27"/>
      <c r="L26" s="26">
        <f t="shared" si="3"/>
        <v>0</v>
      </c>
      <c r="M26" s="3">
        <f t="shared" si="1"/>
        <v>52</v>
      </c>
      <c r="N26" s="48">
        <f t="shared" si="4"/>
        <v>5963.493692</v>
      </c>
      <c r="O26" s="4"/>
    </row>
    <row r="27" spans="1:15" ht="12.75">
      <c r="A27" s="7">
        <v>15</v>
      </c>
      <c r="B27" s="9" t="s">
        <v>22</v>
      </c>
      <c r="C27" s="7" t="s">
        <v>136</v>
      </c>
      <c r="D27" s="3" t="s">
        <v>74</v>
      </c>
      <c r="E27" s="11" t="s">
        <v>11</v>
      </c>
      <c r="F27" s="72">
        <v>114.682588</v>
      </c>
      <c r="G27" s="9"/>
      <c r="H27" s="4"/>
      <c r="I27" s="9">
        <v>26</v>
      </c>
      <c r="J27" s="50">
        <f t="shared" si="2"/>
        <v>2981.747288</v>
      </c>
      <c r="K27" s="27"/>
      <c r="L27" s="26">
        <f t="shared" si="3"/>
        <v>0</v>
      </c>
      <c r="M27" s="3">
        <f t="shared" si="1"/>
        <v>26</v>
      </c>
      <c r="N27" s="48">
        <f t="shared" si="4"/>
        <v>2981.747288</v>
      </c>
      <c r="O27" s="4"/>
    </row>
    <row r="28" spans="1:15" ht="12.75">
      <c r="A28" s="7">
        <v>16</v>
      </c>
      <c r="B28" s="9" t="s">
        <v>39</v>
      </c>
      <c r="C28" s="7" t="s">
        <v>86</v>
      </c>
      <c r="D28" s="3" t="s">
        <v>79</v>
      </c>
      <c r="E28" s="11" t="s">
        <v>12</v>
      </c>
      <c r="F28" s="72">
        <v>259.4108</v>
      </c>
      <c r="G28" s="9">
        <v>1</v>
      </c>
      <c r="H28" s="4">
        <f t="shared" si="5"/>
        <v>259.4108</v>
      </c>
      <c r="I28" s="9"/>
      <c r="J28" s="50">
        <f t="shared" si="2"/>
        <v>0</v>
      </c>
      <c r="K28" s="27">
        <v>1</v>
      </c>
      <c r="L28" s="26">
        <f t="shared" si="3"/>
        <v>259.4108</v>
      </c>
      <c r="M28" s="3">
        <f t="shared" si="1"/>
        <v>0</v>
      </c>
      <c r="N28" s="48">
        <f t="shared" si="4"/>
        <v>0</v>
      </c>
      <c r="O28" s="4"/>
    </row>
    <row r="29" spans="1:15" ht="12.75">
      <c r="A29" s="7">
        <v>17</v>
      </c>
      <c r="B29" s="9" t="s">
        <v>39</v>
      </c>
      <c r="C29" s="7" t="s">
        <v>93</v>
      </c>
      <c r="D29" s="3" t="s">
        <v>89</v>
      </c>
      <c r="E29" s="11" t="s">
        <v>12</v>
      </c>
      <c r="F29" s="72">
        <v>259.410808</v>
      </c>
      <c r="G29" s="9">
        <v>15</v>
      </c>
      <c r="H29" s="4">
        <f t="shared" si="5"/>
        <v>3891.1621199999995</v>
      </c>
      <c r="I29" s="9"/>
      <c r="J29" s="50">
        <f t="shared" si="2"/>
        <v>0</v>
      </c>
      <c r="K29" s="27">
        <v>4</v>
      </c>
      <c r="L29" s="26">
        <f t="shared" si="3"/>
        <v>1037.643232</v>
      </c>
      <c r="M29" s="3">
        <f t="shared" si="1"/>
        <v>11</v>
      </c>
      <c r="N29" s="48">
        <f t="shared" si="4"/>
        <v>2853.5188879999996</v>
      </c>
      <c r="O29" s="4"/>
    </row>
    <row r="30" spans="1:15" ht="12.75">
      <c r="A30" s="7">
        <v>18</v>
      </c>
      <c r="B30" s="9" t="s">
        <v>39</v>
      </c>
      <c r="C30" s="7" t="s">
        <v>115</v>
      </c>
      <c r="D30" s="3" t="s">
        <v>116</v>
      </c>
      <c r="E30" s="11" t="s">
        <v>12</v>
      </c>
      <c r="F30" s="72">
        <v>259.410778</v>
      </c>
      <c r="G30" s="9">
        <v>32</v>
      </c>
      <c r="H30" s="4">
        <f t="shared" si="5"/>
        <v>8301.144896</v>
      </c>
      <c r="I30" s="9">
        <v>8</v>
      </c>
      <c r="J30" s="50">
        <f t="shared" si="2"/>
        <v>2075.286224</v>
      </c>
      <c r="K30" s="27">
        <v>1</v>
      </c>
      <c r="L30" s="26">
        <f t="shared" si="3"/>
        <v>259.410778</v>
      </c>
      <c r="M30" s="3">
        <f t="shared" si="1"/>
        <v>39</v>
      </c>
      <c r="N30" s="48">
        <f t="shared" si="4"/>
        <v>10117.020342</v>
      </c>
      <c r="O30" s="4"/>
    </row>
    <row r="31" spans="1:15" ht="12.75">
      <c r="A31" s="7">
        <v>19</v>
      </c>
      <c r="B31" s="9" t="s">
        <v>32</v>
      </c>
      <c r="C31" s="3" t="s">
        <v>82</v>
      </c>
      <c r="D31" s="3" t="s">
        <v>57</v>
      </c>
      <c r="E31" s="11" t="s">
        <v>20</v>
      </c>
      <c r="F31" s="72">
        <v>637.238495</v>
      </c>
      <c r="G31" s="9">
        <v>2</v>
      </c>
      <c r="H31" s="4">
        <f t="shared" si="5"/>
        <v>1274.47699</v>
      </c>
      <c r="I31" s="9">
        <v>2</v>
      </c>
      <c r="J31" s="50">
        <f t="shared" si="2"/>
        <v>1274.47699</v>
      </c>
      <c r="K31" s="27">
        <v>2</v>
      </c>
      <c r="L31" s="26">
        <f t="shared" si="3"/>
        <v>1274.47699</v>
      </c>
      <c r="M31" s="3">
        <f t="shared" si="1"/>
        <v>2</v>
      </c>
      <c r="N31" s="48">
        <f t="shared" si="4"/>
        <v>1274.47699</v>
      </c>
      <c r="O31" s="4"/>
    </row>
    <row r="32" spans="1:15" ht="12.75">
      <c r="A32" s="7">
        <v>20</v>
      </c>
      <c r="B32" s="9" t="s">
        <v>16</v>
      </c>
      <c r="C32" s="3" t="s">
        <v>88</v>
      </c>
      <c r="D32" s="3" t="s">
        <v>73</v>
      </c>
      <c r="E32" s="11" t="s">
        <v>11</v>
      </c>
      <c r="F32" s="72">
        <v>204.2415583</v>
      </c>
      <c r="G32" s="9">
        <v>5</v>
      </c>
      <c r="H32" s="4">
        <f t="shared" si="5"/>
        <v>1021.2077915</v>
      </c>
      <c r="I32" s="9"/>
      <c r="J32" s="50">
        <f t="shared" si="2"/>
        <v>0</v>
      </c>
      <c r="K32" s="27">
        <v>5</v>
      </c>
      <c r="L32" s="26">
        <f t="shared" si="3"/>
        <v>1021.2077915</v>
      </c>
      <c r="M32" s="3">
        <f t="shared" si="1"/>
        <v>0</v>
      </c>
      <c r="N32" s="48">
        <f t="shared" si="4"/>
        <v>0</v>
      </c>
      <c r="O32" s="4"/>
    </row>
    <row r="33" spans="1:15" ht="12.75">
      <c r="A33" s="7">
        <v>21</v>
      </c>
      <c r="B33" s="9" t="s">
        <v>16</v>
      </c>
      <c r="C33" s="3" t="s">
        <v>96</v>
      </c>
      <c r="D33" s="3" t="s">
        <v>97</v>
      </c>
      <c r="E33" s="11" t="s">
        <v>11</v>
      </c>
      <c r="F33" s="72">
        <v>204.241598</v>
      </c>
      <c r="G33" s="9">
        <v>22</v>
      </c>
      <c r="H33" s="4">
        <f t="shared" si="5"/>
        <v>4493.315156000001</v>
      </c>
      <c r="I33" s="9">
        <v>13</v>
      </c>
      <c r="J33" s="50">
        <f t="shared" si="2"/>
        <v>2655.140774</v>
      </c>
      <c r="K33" s="27"/>
      <c r="L33" s="26">
        <f t="shared" si="3"/>
        <v>0</v>
      </c>
      <c r="M33" s="3">
        <f t="shared" si="1"/>
        <v>35</v>
      </c>
      <c r="N33" s="48">
        <f t="shared" si="4"/>
        <v>7148.45593</v>
      </c>
      <c r="O33" s="4"/>
    </row>
    <row r="34" spans="1:15" ht="12.75">
      <c r="A34" s="7">
        <v>22</v>
      </c>
      <c r="B34" s="9" t="s">
        <v>16</v>
      </c>
      <c r="C34" s="3" t="s">
        <v>118</v>
      </c>
      <c r="D34" s="3" t="s">
        <v>75</v>
      </c>
      <c r="E34" s="11" t="s">
        <v>11</v>
      </c>
      <c r="F34" s="72">
        <v>204.241598</v>
      </c>
      <c r="G34" s="9">
        <v>8</v>
      </c>
      <c r="H34" s="4">
        <f t="shared" si="5"/>
        <v>1633.932784</v>
      </c>
      <c r="I34" s="9"/>
      <c r="J34" s="50">
        <f t="shared" si="2"/>
        <v>0</v>
      </c>
      <c r="K34" s="27"/>
      <c r="L34" s="26">
        <f t="shared" si="3"/>
        <v>0</v>
      </c>
      <c r="M34" s="3">
        <f t="shared" si="1"/>
        <v>8</v>
      </c>
      <c r="N34" s="48">
        <f t="shared" si="4"/>
        <v>1633.932784</v>
      </c>
      <c r="O34" s="4"/>
    </row>
    <row r="35" spans="1:15" ht="12.75">
      <c r="A35" s="7">
        <v>23</v>
      </c>
      <c r="B35" s="9" t="s">
        <v>17</v>
      </c>
      <c r="C35" s="3" t="s">
        <v>98</v>
      </c>
      <c r="D35" s="3" t="s">
        <v>92</v>
      </c>
      <c r="E35" s="11" t="s">
        <v>11</v>
      </c>
      <c r="F35" s="72">
        <v>203.332105</v>
      </c>
      <c r="G35" s="9">
        <v>7</v>
      </c>
      <c r="H35" s="4">
        <f t="shared" si="5"/>
        <v>1423.3247350000001</v>
      </c>
      <c r="I35" s="9"/>
      <c r="J35" s="50">
        <f t="shared" si="2"/>
        <v>0</v>
      </c>
      <c r="K35" s="27">
        <v>7</v>
      </c>
      <c r="L35" s="26">
        <f t="shared" si="3"/>
        <v>1423.3247350000001</v>
      </c>
      <c r="M35" s="3">
        <f t="shared" si="1"/>
        <v>0</v>
      </c>
      <c r="N35" s="48">
        <f t="shared" si="4"/>
        <v>0</v>
      </c>
      <c r="O35" s="4"/>
    </row>
    <row r="36" spans="1:15" ht="12.75">
      <c r="A36" s="7">
        <v>24</v>
      </c>
      <c r="B36" s="9" t="s">
        <v>17</v>
      </c>
      <c r="C36" s="3" t="s">
        <v>119</v>
      </c>
      <c r="D36" s="3" t="s">
        <v>113</v>
      </c>
      <c r="E36" s="11" t="s">
        <v>11</v>
      </c>
      <c r="F36" s="72">
        <v>203.332105</v>
      </c>
      <c r="G36" s="9">
        <v>20</v>
      </c>
      <c r="H36" s="4">
        <f t="shared" si="5"/>
        <v>4066.6421</v>
      </c>
      <c r="I36" s="9">
        <v>35</v>
      </c>
      <c r="J36" s="50">
        <f t="shared" si="2"/>
        <v>7116.623675000001</v>
      </c>
      <c r="K36" s="27">
        <v>20</v>
      </c>
      <c r="L36" s="26">
        <f t="shared" si="3"/>
        <v>4066.6421</v>
      </c>
      <c r="M36" s="3">
        <f t="shared" si="1"/>
        <v>35</v>
      </c>
      <c r="N36" s="48">
        <f t="shared" si="4"/>
        <v>7116.623675</v>
      </c>
      <c r="O36" s="4"/>
    </row>
    <row r="37" spans="1:15" ht="12.75">
      <c r="A37" s="7">
        <v>25</v>
      </c>
      <c r="B37" s="9" t="s">
        <v>14</v>
      </c>
      <c r="C37" s="7" t="s">
        <v>99</v>
      </c>
      <c r="D37" s="3" t="s">
        <v>89</v>
      </c>
      <c r="E37" s="11" t="s">
        <v>11</v>
      </c>
      <c r="F37" s="72">
        <v>114.682596</v>
      </c>
      <c r="G37" s="9">
        <v>0</v>
      </c>
      <c r="H37" s="4">
        <f t="shared" si="5"/>
        <v>0</v>
      </c>
      <c r="I37" s="9"/>
      <c r="J37" s="50">
        <f t="shared" si="2"/>
        <v>0</v>
      </c>
      <c r="K37" s="27"/>
      <c r="L37" s="26">
        <f t="shared" si="3"/>
        <v>0</v>
      </c>
      <c r="M37" s="3">
        <f t="shared" si="1"/>
        <v>0</v>
      </c>
      <c r="N37" s="48">
        <f t="shared" si="4"/>
        <v>0</v>
      </c>
      <c r="O37" s="4"/>
    </row>
    <row r="38" spans="1:15" ht="12.75">
      <c r="A38" s="7">
        <v>26</v>
      </c>
      <c r="B38" s="9" t="s">
        <v>14</v>
      </c>
      <c r="C38" s="7" t="s">
        <v>120</v>
      </c>
      <c r="D38" s="3" t="s">
        <v>121</v>
      </c>
      <c r="E38" s="11" t="s">
        <v>11</v>
      </c>
      <c r="F38" s="72">
        <v>114.6826</v>
      </c>
      <c r="G38" s="9">
        <v>354</v>
      </c>
      <c r="H38" s="4">
        <f t="shared" si="5"/>
        <v>40597.6404</v>
      </c>
      <c r="I38" s="9"/>
      <c r="J38" s="50">
        <f t="shared" si="2"/>
        <v>0</v>
      </c>
      <c r="K38" s="27">
        <v>81</v>
      </c>
      <c r="L38" s="26">
        <f t="shared" si="3"/>
        <v>9289.2906</v>
      </c>
      <c r="M38" s="3">
        <f t="shared" si="1"/>
        <v>273</v>
      </c>
      <c r="N38" s="48">
        <f t="shared" si="4"/>
        <v>31308.349799999996</v>
      </c>
      <c r="O38" s="4"/>
    </row>
    <row r="39" spans="1:15" ht="12.75">
      <c r="A39" s="7">
        <v>27</v>
      </c>
      <c r="B39" s="9" t="s">
        <v>14</v>
      </c>
      <c r="C39" s="7" t="s">
        <v>137</v>
      </c>
      <c r="D39" s="3" t="s">
        <v>114</v>
      </c>
      <c r="E39" s="11" t="s">
        <v>11</v>
      </c>
      <c r="F39" s="72">
        <v>114.6826</v>
      </c>
      <c r="G39" s="9"/>
      <c r="H39" s="4"/>
      <c r="I39" s="9">
        <v>117</v>
      </c>
      <c r="J39" s="50">
        <f t="shared" si="2"/>
        <v>13417.8642</v>
      </c>
      <c r="K39" s="27"/>
      <c r="L39" s="26">
        <f t="shared" si="3"/>
        <v>0</v>
      </c>
      <c r="M39" s="3">
        <f t="shared" si="1"/>
        <v>117</v>
      </c>
      <c r="N39" s="48">
        <f t="shared" si="4"/>
        <v>13417.8642</v>
      </c>
      <c r="O39" s="4"/>
    </row>
    <row r="40" spans="1:15" ht="12.75">
      <c r="A40" s="7">
        <v>28</v>
      </c>
      <c r="B40" s="9" t="s">
        <v>13</v>
      </c>
      <c r="C40" s="7" t="s">
        <v>100</v>
      </c>
      <c r="D40" s="3" t="s">
        <v>84</v>
      </c>
      <c r="E40" s="11" t="s">
        <v>12</v>
      </c>
      <c r="F40" s="72">
        <v>259.410804</v>
      </c>
      <c r="G40" s="9">
        <v>0</v>
      </c>
      <c r="H40" s="4">
        <f t="shared" si="5"/>
        <v>0</v>
      </c>
      <c r="I40" s="9"/>
      <c r="J40" s="50">
        <f t="shared" si="2"/>
        <v>0</v>
      </c>
      <c r="K40" s="27"/>
      <c r="L40" s="26">
        <f t="shared" si="3"/>
        <v>0</v>
      </c>
      <c r="M40" s="3">
        <f t="shared" si="1"/>
        <v>0</v>
      </c>
      <c r="N40" s="48">
        <f t="shared" si="4"/>
        <v>0</v>
      </c>
      <c r="O40" s="4"/>
    </row>
    <row r="41" spans="1:15" ht="12.75">
      <c r="A41" s="7">
        <v>29</v>
      </c>
      <c r="B41" s="9" t="s">
        <v>13</v>
      </c>
      <c r="C41" s="7" t="s">
        <v>122</v>
      </c>
      <c r="D41" s="3" t="s">
        <v>103</v>
      </c>
      <c r="E41" s="11" t="s">
        <v>12</v>
      </c>
      <c r="F41" s="72">
        <v>259.4108</v>
      </c>
      <c r="G41" s="9">
        <v>212</v>
      </c>
      <c r="H41" s="4">
        <f t="shared" si="5"/>
        <v>54995.0896</v>
      </c>
      <c r="I41" s="9">
        <v>68</v>
      </c>
      <c r="J41" s="50">
        <f t="shared" si="2"/>
        <v>17639.9344</v>
      </c>
      <c r="K41" s="27">
        <v>44</v>
      </c>
      <c r="L41" s="26">
        <f t="shared" si="3"/>
        <v>11414.0752</v>
      </c>
      <c r="M41" s="3">
        <f t="shared" si="1"/>
        <v>236</v>
      </c>
      <c r="N41" s="48">
        <f t="shared" si="4"/>
        <v>61220.948800000006</v>
      </c>
      <c r="O41" s="4"/>
    </row>
    <row r="42" spans="1:15" ht="12.75">
      <c r="A42" s="7">
        <v>30</v>
      </c>
      <c r="B42" s="9" t="s">
        <v>23</v>
      </c>
      <c r="C42" s="3">
        <v>30614</v>
      </c>
      <c r="D42" s="3" t="s">
        <v>57</v>
      </c>
      <c r="E42" s="11" t="s">
        <v>12</v>
      </c>
      <c r="F42" s="72">
        <v>109.953201</v>
      </c>
      <c r="G42" s="9">
        <v>8</v>
      </c>
      <c r="H42" s="4">
        <f t="shared" si="5"/>
        <v>879.625608</v>
      </c>
      <c r="I42" s="12">
        <v>4</v>
      </c>
      <c r="J42" s="50">
        <f t="shared" si="2"/>
        <v>439.812804</v>
      </c>
      <c r="K42" s="27">
        <v>5</v>
      </c>
      <c r="L42" s="26">
        <f t="shared" si="3"/>
        <v>549.7660050000001</v>
      </c>
      <c r="M42" s="3">
        <f t="shared" si="1"/>
        <v>7</v>
      </c>
      <c r="N42" s="48">
        <f t="shared" si="4"/>
        <v>769.6724069999999</v>
      </c>
      <c r="O42" s="4"/>
    </row>
    <row r="43" spans="1:15" ht="12.75">
      <c r="A43" s="7">
        <v>31</v>
      </c>
      <c r="B43" s="9" t="s">
        <v>26</v>
      </c>
      <c r="C43" s="3">
        <v>51214</v>
      </c>
      <c r="D43" s="3" t="s">
        <v>74</v>
      </c>
      <c r="E43" s="11" t="s">
        <v>11</v>
      </c>
      <c r="F43" s="72">
        <v>60.027</v>
      </c>
      <c r="G43" s="9">
        <v>9</v>
      </c>
      <c r="H43" s="4">
        <f t="shared" si="5"/>
        <v>540.243</v>
      </c>
      <c r="I43" s="12">
        <v>25</v>
      </c>
      <c r="J43" s="50">
        <f t="shared" si="2"/>
        <v>1500.675</v>
      </c>
      <c r="K43" s="27">
        <v>20</v>
      </c>
      <c r="L43" s="26">
        <f t="shared" si="3"/>
        <v>1200.54</v>
      </c>
      <c r="M43" s="3">
        <f t="shared" si="1"/>
        <v>14</v>
      </c>
      <c r="N43" s="48">
        <f t="shared" si="4"/>
        <v>840.3780000000002</v>
      </c>
      <c r="O43" s="4"/>
    </row>
    <row r="44" spans="1:15" ht="12.75">
      <c r="A44" s="7">
        <v>32</v>
      </c>
      <c r="B44" s="9" t="s">
        <v>7</v>
      </c>
      <c r="C44" s="2">
        <v>111214</v>
      </c>
      <c r="D44" s="2" t="s">
        <v>74</v>
      </c>
      <c r="E44" s="11" t="s">
        <v>12</v>
      </c>
      <c r="F44" s="72">
        <v>129.47</v>
      </c>
      <c r="G44" s="9">
        <v>0</v>
      </c>
      <c r="H44" s="4">
        <f t="shared" si="5"/>
        <v>0</v>
      </c>
      <c r="I44" s="12">
        <v>23</v>
      </c>
      <c r="J44" s="50">
        <f t="shared" si="2"/>
        <v>2977.81</v>
      </c>
      <c r="K44" s="27">
        <v>21</v>
      </c>
      <c r="L44" s="26">
        <f t="shared" si="3"/>
        <v>2718.87</v>
      </c>
      <c r="M44" s="3">
        <f t="shared" si="1"/>
        <v>2</v>
      </c>
      <c r="N44" s="48">
        <f t="shared" si="4"/>
        <v>258.94000000000005</v>
      </c>
      <c r="O44" s="4"/>
    </row>
    <row r="45" spans="1:15" ht="12.75">
      <c r="A45" s="7">
        <v>33</v>
      </c>
      <c r="B45" s="9" t="s">
        <v>25</v>
      </c>
      <c r="C45" s="3">
        <v>161114</v>
      </c>
      <c r="D45" s="3" t="s">
        <v>71</v>
      </c>
      <c r="E45" s="11" t="s">
        <v>12</v>
      </c>
      <c r="F45" s="72">
        <v>129.47</v>
      </c>
      <c r="G45" s="9">
        <v>16</v>
      </c>
      <c r="H45" s="4">
        <f t="shared" si="5"/>
        <v>2071.52</v>
      </c>
      <c r="I45" s="12"/>
      <c r="J45" s="50">
        <f t="shared" si="2"/>
        <v>0</v>
      </c>
      <c r="K45" s="27">
        <v>16</v>
      </c>
      <c r="L45" s="26">
        <f t="shared" si="3"/>
        <v>2071.52</v>
      </c>
      <c r="M45" s="3">
        <f t="shared" si="1"/>
        <v>0</v>
      </c>
      <c r="N45" s="48">
        <f t="shared" si="4"/>
        <v>0</v>
      </c>
      <c r="O45" s="4"/>
    </row>
    <row r="46" spans="1:15" ht="12.75">
      <c r="A46" s="7">
        <v>34</v>
      </c>
      <c r="B46" s="9" t="s">
        <v>8</v>
      </c>
      <c r="C46" s="3">
        <v>151114</v>
      </c>
      <c r="D46" s="3" t="s">
        <v>71</v>
      </c>
      <c r="E46" s="11" t="s">
        <v>12</v>
      </c>
      <c r="F46" s="72">
        <v>129.47</v>
      </c>
      <c r="G46" s="9">
        <v>140</v>
      </c>
      <c r="H46" s="4">
        <f t="shared" si="5"/>
        <v>18125.8</v>
      </c>
      <c r="I46" s="12">
        <v>50</v>
      </c>
      <c r="J46" s="50">
        <f t="shared" si="2"/>
        <v>6473.5</v>
      </c>
      <c r="K46" s="27">
        <v>75</v>
      </c>
      <c r="L46" s="26">
        <f t="shared" si="3"/>
        <v>9710.25</v>
      </c>
      <c r="M46" s="3">
        <f t="shared" si="1"/>
        <v>115</v>
      </c>
      <c r="N46" s="48">
        <f t="shared" si="4"/>
        <v>14889.05</v>
      </c>
      <c r="O46" s="4"/>
    </row>
    <row r="47" spans="1:15" ht="12.75">
      <c r="A47" s="7">
        <v>35</v>
      </c>
      <c r="B47" s="9" t="s">
        <v>8</v>
      </c>
      <c r="C47" s="3">
        <v>111214</v>
      </c>
      <c r="D47" s="3" t="s">
        <v>74</v>
      </c>
      <c r="E47" s="11" t="s">
        <v>11</v>
      </c>
      <c r="F47" s="72">
        <v>60.026999</v>
      </c>
      <c r="G47" s="9">
        <v>132</v>
      </c>
      <c r="H47" s="4">
        <f t="shared" si="5"/>
        <v>7923.563868</v>
      </c>
      <c r="I47" s="12">
        <v>35</v>
      </c>
      <c r="J47" s="50">
        <f t="shared" si="2"/>
        <v>2100.944965</v>
      </c>
      <c r="K47" s="27">
        <v>36</v>
      </c>
      <c r="L47" s="26">
        <f t="shared" si="3"/>
        <v>2160.9719640000003</v>
      </c>
      <c r="M47" s="3">
        <f t="shared" si="1"/>
        <v>131</v>
      </c>
      <c r="N47" s="48">
        <f t="shared" si="4"/>
        <v>7863.536869</v>
      </c>
      <c r="O47" s="4"/>
    </row>
    <row r="48" spans="1:15" ht="12.75">
      <c r="A48" s="7">
        <v>36</v>
      </c>
      <c r="B48" s="9" t="s">
        <v>24</v>
      </c>
      <c r="C48" s="5">
        <v>90814</v>
      </c>
      <c r="D48" s="5" t="s">
        <v>59</v>
      </c>
      <c r="E48" s="11" t="s">
        <v>12</v>
      </c>
      <c r="F48" s="72">
        <v>129.47</v>
      </c>
      <c r="G48" s="9">
        <v>233</v>
      </c>
      <c r="H48" s="4">
        <f t="shared" si="5"/>
        <v>30166.51</v>
      </c>
      <c r="I48" s="12">
        <v>37</v>
      </c>
      <c r="J48" s="50">
        <f t="shared" si="2"/>
        <v>4790.39</v>
      </c>
      <c r="K48" s="27">
        <v>56</v>
      </c>
      <c r="L48" s="26">
        <f t="shared" si="3"/>
        <v>7250.32</v>
      </c>
      <c r="M48" s="3">
        <f t="shared" si="1"/>
        <v>214</v>
      </c>
      <c r="N48" s="48">
        <f t="shared" si="4"/>
        <v>27706.58</v>
      </c>
      <c r="O48" s="4"/>
    </row>
    <row r="49" spans="1:15" ht="12.75">
      <c r="A49" s="7">
        <v>37</v>
      </c>
      <c r="B49" s="9" t="s">
        <v>24</v>
      </c>
      <c r="C49" s="5">
        <v>50914</v>
      </c>
      <c r="D49" s="5" t="s">
        <v>73</v>
      </c>
      <c r="E49" s="11" t="s">
        <v>31</v>
      </c>
      <c r="F49" s="72">
        <v>60.027001</v>
      </c>
      <c r="G49" s="9">
        <v>57</v>
      </c>
      <c r="H49" s="4">
        <f t="shared" si="5"/>
        <v>3421.539057</v>
      </c>
      <c r="I49" s="12">
        <v>24</v>
      </c>
      <c r="J49" s="50">
        <f t="shared" si="2"/>
        <v>1440.648024</v>
      </c>
      <c r="K49" s="3">
        <v>31</v>
      </c>
      <c r="L49" s="26">
        <f t="shared" si="3"/>
        <v>1860.837031</v>
      </c>
      <c r="M49" s="3">
        <f t="shared" si="1"/>
        <v>50</v>
      </c>
      <c r="N49" s="48">
        <f t="shared" si="4"/>
        <v>3001.35005</v>
      </c>
      <c r="O49" s="4"/>
    </row>
    <row r="50" spans="1:15" ht="12.75">
      <c r="A50" s="7">
        <v>38</v>
      </c>
      <c r="B50" s="9" t="s">
        <v>18</v>
      </c>
      <c r="C50" s="5" t="s">
        <v>104</v>
      </c>
      <c r="D50" s="5" t="s">
        <v>78</v>
      </c>
      <c r="E50" s="11" t="s">
        <v>11</v>
      </c>
      <c r="F50" s="72">
        <v>162.533018</v>
      </c>
      <c r="G50" s="9">
        <v>0</v>
      </c>
      <c r="H50" s="4">
        <f t="shared" si="5"/>
        <v>0</v>
      </c>
      <c r="I50" s="12">
        <v>12</v>
      </c>
      <c r="J50" s="50">
        <f t="shared" si="2"/>
        <v>1950.396216</v>
      </c>
      <c r="K50" s="3">
        <v>11</v>
      </c>
      <c r="L50" s="26">
        <f t="shared" si="3"/>
        <v>1787.863198</v>
      </c>
      <c r="M50" s="3">
        <f t="shared" si="1"/>
        <v>1</v>
      </c>
      <c r="N50" s="48">
        <f t="shared" si="4"/>
        <v>162.53301800000008</v>
      </c>
      <c r="O50" s="4"/>
    </row>
    <row r="51" spans="1:15" ht="12.75">
      <c r="A51" s="7">
        <v>39</v>
      </c>
      <c r="B51" s="9" t="s">
        <v>18</v>
      </c>
      <c r="C51" s="5" t="s">
        <v>140</v>
      </c>
      <c r="D51" s="5" t="s">
        <v>141</v>
      </c>
      <c r="E51" s="11" t="s">
        <v>11</v>
      </c>
      <c r="F51" s="72">
        <v>162.533</v>
      </c>
      <c r="G51" s="9"/>
      <c r="H51" s="4"/>
      <c r="I51" s="12">
        <v>30</v>
      </c>
      <c r="J51" s="50">
        <f t="shared" si="2"/>
        <v>4875.99</v>
      </c>
      <c r="K51" s="3"/>
      <c r="L51" s="26">
        <f t="shared" si="3"/>
        <v>0</v>
      </c>
      <c r="M51" s="3">
        <f t="shared" si="1"/>
        <v>30</v>
      </c>
      <c r="N51" s="48">
        <f t="shared" si="4"/>
        <v>4875.99</v>
      </c>
      <c r="O51" s="4"/>
    </row>
    <row r="52" spans="1:15" ht="12.75">
      <c r="A52" s="7">
        <v>40</v>
      </c>
      <c r="B52" s="9" t="s">
        <v>27</v>
      </c>
      <c r="C52" s="5" t="s">
        <v>125</v>
      </c>
      <c r="D52" s="5" t="s">
        <v>80</v>
      </c>
      <c r="E52" s="11" t="s">
        <v>11</v>
      </c>
      <c r="F52" s="72">
        <v>165.100999</v>
      </c>
      <c r="G52" s="9">
        <v>7</v>
      </c>
      <c r="H52" s="4">
        <f t="shared" si="5"/>
        <v>1155.706993</v>
      </c>
      <c r="I52" s="12">
        <v>7</v>
      </c>
      <c r="J52" s="50">
        <f t="shared" si="2"/>
        <v>1155.706993</v>
      </c>
      <c r="K52" s="3">
        <v>12</v>
      </c>
      <c r="L52" s="26">
        <f t="shared" si="3"/>
        <v>1981.211988</v>
      </c>
      <c r="M52" s="3">
        <f t="shared" si="1"/>
        <v>2</v>
      </c>
      <c r="N52" s="48">
        <f t="shared" si="4"/>
        <v>330.201998</v>
      </c>
      <c r="O52" s="4"/>
    </row>
    <row r="53" spans="1:15" ht="12.75">
      <c r="A53" s="7">
        <v>41</v>
      </c>
      <c r="B53" s="9" t="s">
        <v>27</v>
      </c>
      <c r="C53" s="5" t="s">
        <v>77</v>
      </c>
      <c r="D53" s="5" t="s">
        <v>57</v>
      </c>
      <c r="E53" s="11" t="s">
        <v>11</v>
      </c>
      <c r="F53" s="72">
        <v>165.100984</v>
      </c>
      <c r="G53" s="9">
        <v>0</v>
      </c>
      <c r="H53" s="4">
        <f t="shared" si="5"/>
        <v>0</v>
      </c>
      <c r="I53" s="12"/>
      <c r="J53" s="50">
        <f t="shared" si="2"/>
        <v>0</v>
      </c>
      <c r="K53" s="3"/>
      <c r="L53" s="26">
        <f t="shared" si="3"/>
        <v>0</v>
      </c>
      <c r="M53" s="3">
        <f t="shared" si="1"/>
        <v>0</v>
      </c>
      <c r="N53" s="48">
        <f t="shared" si="4"/>
        <v>0</v>
      </c>
      <c r="O53" s="4"/>
    </row>
    <row r="54" spans="1:15" ht="12.75">
      <c r="A54" s="7">
        <v>42</v>
      </c>
      <c r="B54" s="9" t="s">
        <v>27</v>
      </c>
      <c r="C54" s="5" t="s">
        <v>138</v>
      </c>
      <c r="D54" s="5" t="s">
        <v>139</v>
      </c>
      <c r="E54" s="11" t="s">
        <v>11</v>
      </c>
      <c r="F54" s="72">
        <v>165.101007</v>
      </c>
      <c r="G54" s="9"/>
      <c r="H54" s="4"/>
      <c r="I54" s="12">
        <v>14</v>
      </c>
      <c r="J54" s="50">
        <f t="shared" si="2"/>
        <v>2311.414098</v>
      </c>
      <c r="K54" s="3"/>
      <c r="L54" s="26">
        <f t="shared" si="3"/>
        <v>0</v>
      </c>
      <c r="M54" s="3">
        <f t="shared" si="1"/>
        <v>14</v>
      </c>
      <c r="N54" s="48">
        <f t="shared" si="4"/>
        <v>2311.414098</v>
      </c>
      <c r="O54" s="4"/>
    </row>
    <row r="55" spans="1:15" ht="12.75">
      <c r="A55" s="7">
        <v>43</v>
      </c>
      <c r="B55" s="9" t="s">
        <v>9</v>
      </c>
      <c r="C55" s="5">
        <v>10215</v>
      </c>
      <c r="D55" s="5" t="s">
        <v>75</v>
      </c>
      <c r="E55" s="11" t="s">
        <v>12</v>
      </c>
      <c r="F55" s="72">
        <v>107.4601</v>
      </c>
      <c r="G55" s="9">
        <v>196</v>
      </c>
      <c r="H55" s="4">
        <f t="shared" si="5"/>
        <v>21062.1796</v>
      </c>
      <c r="I55" s="12">
        <v>42</v>
      </c>
      <c r="J55" s="50">
        <f t="shared" si="2"/>
        <v>4513.3242</v>
      </c>
      <c r="K55" s="3">
        <v>46</v>
      </c>
      <c r="L55" s="26">
        <f t="shared" si="3"/>
        <v>4943.1646</v>
      </c>
      <c r="M55" s="3">
        <f t="shared" si="1"/>
        <v>192</v>
      </c>
      <c r="N55" s="48">
        <f t="shared" si="4"/>
        <v>20632.3392</v>
      </c>
      <c r="O55" s="4"/>
    </row>
    <row r="56" spans="1:15" ht="12.75">
      <c r="A56" s="7">
        <v>44</v>
      </c>
      <c r="B56" s="9" t="s">
        <v>29</v>
      </c>
      <c r="C56" s="5">
        <v>10214</v>
      </c>
      <c r="D56" s="5" t="s">
        <v>58</v>
      </c>
      <c r="E56" s="11" t="s">
        <v>11</v>
      </c>
      <c r="F56" s="72">
        <v>42.39</v>
      </c>
      <c r="G56" s="9">
        <v>0</v>
      </c>
      <c r="H56" s="4">
        <f t="shared" si="5"/>
        <v>0</v>
      </c>
      <c r="I56" s="12"/>
      <c r="J56" s="50">
        <f t="shared" si="2"/>
        <v>0</v>
      </c>
      <c r="K56" s="27"/>
      <c r="L56" s="26">
        <f t="shared" si="3"/>
        <v>0</v>
      </c>
      <c r="M56" s="3">
        <f t="shared" si="1"/>
        <v>0</v>
      </c>
      <c r="N56" s="48">
        <f t="shared" si="4"/>
        <v>0</v>
      </c>
      <c r="O56" s="4"/>
    </row>
    <row r="57" spans="1:15" ht="12.75">
      <c r="A57" s="7">
        <v>45</v>
      </c>
      <c r="B57" s="9" t="s">
        <v>29</v>
      </c>
      <c r="C57" s="5">
        <v>40914</v>
      </c>
      <c r="D57" s="5" t="s">
        <v>72</v>
      </c>
      <c r="E57" s="11" t="s">
        <v>11</v>
      </c>
      <c r="F57" s="72">
        <v>45.3573</v>
      </c>
      <c r="G57" s="9">
        <v>7</v>
      </c>
      <c r="H57" s="4">
        <f t="shared" si="5"/>
        <v>317.5011</v>
      </c>
      <c r="I57" s="12"/>
      <c r="J57" s="50">
        <f t="shared" si="2"/>
        <v>0</v>
      </c>
      <c r="K57" s="27">
        <v>7</v>
      </c>
      <c r="L57" s="26">
        <f t="shared" si="3"/>
        <v>317.5011</v>
      </c>
      <c r="M57" s="3">
        <f t="shared" si="1"/>
        <v>0</v>
      </c>
      <c r="N57" s="48">
        <f t="shared" si="4"/>
        <v>0</v>
      </c>
      <c r="O57" s="4"/>
    </row>
    <row r="58" spans="1:15" ht="12.75">
      <c r="A58" s="7">
        <v>46</v>
      </c>
      <c r="B58" s="9" t="s">
        <v>29</v>
      </c>
      <c r="C58" s="5">
        <v>51114</v>
      </c>
      <c r="D58" s="5" t="s">
        <v>74</v>
      </c>
      <c r="E58" s="11" t="s">
        <v>11</v>
      </c>
      <c r="F58" s="72">
        <v>45.3573</v>
      </c>
      <c r="G58" s="9">
        <v>181</v>
      </c>
      <c r="H58" s="4">
        <f t="shared" si="5"/>
        <v>8209.6713</v>
      </c>
      <c r="I58" s="12">
        <v>23</v>
      </c>
      <c r="J58" s="50">
        <f t="shared" si="2"/>
        <v>1043.2179</v>
      </c>
      <c r="K58" s="3">
        <v>8</v>
      </c>
      <c r="L58" s="26">
        <f t="shared" si="3"/>
        <v>362.8584</v>
      </c>
      <c r="M58" s="3">
        <f t="shared" si="1"/>
        <v>196</v>
      </c>
      <c r="N58" s="48">
        <f t="shared" si="4"/>
        <v>8890.0308</v>
      </c>
      <c r="O58" s="4"/>
    </row>
    <row r="59" spans="1:15" ht="12.75">
      <c r="A59" s="7">
        <v>47</v>
      </c>
      <c r="B59" s="9" t="s">
        <v>19</v>
      </c>
      <c r="C59" s="5">
        <v>31014</v>
      </c>
      <c r="D59" s="5" t="s">
        <v>71</v>
      </c>
      <c r="E59" s="11" t="s">
        <v>12</v>
      </c>
      <c r="F59" s="72">
        <v>107.4602</v>
      </c>
      <c r="G59" s="9">
        <v>38</v>
      </c>
      <c r="H59" s="4">
        <f t="shared" si="5"/>
        <v>4083.4876</v>
      </c>
      <c r="I59" s="12">
        <v>21</v>
      </c>
      <c r="J59" s="50">
        <f t="shared" si="2"/>
        <v>2256.6642</v>
      </c>
      <c r="K59" s="3">
        <v>2</v>
      </c>
      <c r="L59" s="26">
        <f t="shared" si="3"/>
        <v>214.9204</v>
      </c>
      <c r="M59" s="3">
        <f t="shared" si="1"/>
        <v>57</v>
      </c>
      <c r="N59" s="48">
        <f t="shared" si="4"/>
        <v>6125.2314</v>
      </c>
      <c r="O59" s="50"/>
    </row>
    <row r="60" spans="1:15" ht="12.75">
      <c r="A60" s="7">
        <v>48</v>
      </c>
      <c r="B60" s="9" t="s">
        <v>19</v>
      </c>
      <c r="C60" s="5">
        <v>31014</v>
      </c>
      <c r="D60" s="5" t="s">
        <v>71</v>
      </c>
      <c r="E60" s="11" t="s">
        <v>12</v>
      </c>
      <c r="F60" s="72">
        <v>107.4601</v>
      </c>
      <c r="G60" s="9">
        <v>21</v>
      </c>
      <c r="H60" s="4">
        <f t="shared" si="5"/>
        <v>2256.6621</v>
      </c>
      <c r="I60" s="12"/>
      <c r="J60" s="50">
        <f t="shared" si="2"/>
        <v>0</v>
      </c>
      <c r="K60" s="3">
        <v>21</v>
      </c>
      <c r="L60" s="26">
        <f t="shared" si="3"/>
        <v>2256.6621</v>
      </c>
      <c r="M60" s="3">
        <f t="shared" si="1"/>
        <v>0</v>
      </c>
      <c r="N60" s="48">
        <f t="shared" si="4"/>
        <v>0</v>
      </c>
      <c r="O60" s="50"/>
    </row>
    <row r="61" spans="1:15" ht="12.75">
      <c r="A61" s="7">
        <v>49</v>
      </c>
      <c r="B61" s="9" t="s">
        <v>19</v>
      </c>
      <c r="C61" s="5">
        <v>41114</v>
      </c>
      <c r="D61" s="5" t="s">
        <v>74</v>
      </c>
      <c r="E61" s="11" t="s">
        <v>11</v>
      </c>
      <c r="F61" s="72">
        <v>45.3573</v>
      </c>
      <c r="G61" s="9">
        <v>23</v>
      </c>
      <c r="H61" s="4">
        <f t="shared" si="5"/>
        <v>1043.2179</v>
      </c>
      <c r="I61" s="12">
        <v>12</v>
      </c>
      <c r="J61" s="50">
        <f t="shared" si="2"/>
        <v>544.2876</v>
      </c>
      <c r="K61" s="3"/>
      <c r="L61" s="26">
        <f t="shared" si="3"/>
        <v>0</v>
      </c>
      <c r="M61" s="3">
        <f t="shared" si="1"/>
        <v>35</v>
      </c>
      <c r="N61" s="48">
        <f t="shared" si="4"/>
        <v>1587.5055000000002</v>
      </c>
      <c r="O61" s="4"/>
    </row>
    <row r="62" spans="1:15" ht="12.75">
      <c r="A62" s="7">
        <v>50</v>
      </c>
      <c r="B62" s="9" t="s">
        <v>28</v>
      </c>
      <c r="C62" s="5">
        <v>280315</v>
      </c>
      <c r="D62" s="5" t="s">
        <v>78</v>
      </c>
      <c r="E62" s="11" t="s">
        <v>12</v>
      </c>
      <c r="F62" s="72">
        <v>107.4601</v>
      </c>
      <c r="G62" s="9">
        <v>104</v>
      </c>
      <c r="H62" s="4">
        <f t="shared" si="5"/>
        <v>11175.8504</v>
      </c>
      <c r="I62" s="12">
        <v>29</v>
      </c>
      <c r="J62" s="50">
        <f t="shared" si="2"/>
        <v>3116.3429</v>
      </c>
      <c r="K62" s="3">
        <v>33</v>
      </c>
      <c r="L62" s="26">
        <f t="shared" si="3"/>
        <v>3546.1832999999997</v>
      </c>
      <c r="M62" s="3">
        <f t="shared" si="1"/>
        <v>100</v>
      </c>
      <c r="N62" s="48">
        <f t="shared" si="4"/>
        <v>10746.009999999998</v>
      </c>
      <c r="O62" s="50"/>
    </row>
    <row r="63" spans="1:15" ht="12.75">
      <c r="A63" s="7">
        <v>51</v>
      </c>
      <c r="B63" s="9" t="s">
        <v>10</v>
      </c>
      <c r="C63" s="5">
        <v>20214</v>
      </c>
      <c r="D63" s="5" t="s">
        <v>58</v>
      </c>
      <c r="E63" s="11" t="s">
        <v>11</v>
      </c>
      <c r="F63" s="72">
        <v>42.39</v>
      </c>
      <c r="G63" s="9">
        <v>24</v>
      </c>
      <c r="H63" s="4">
        <f t="shared" si="5"/>
        <v>1017.36</v>
      </c>
      <c r="I63" s="12"/>
      <c r="J63" s="50">
        <f t="shared" si="2"/>
        <v>0</v>
      </c>
      <c r="K63" s="3">
        <v>10</v>
      </c>
      <c r="L63" s="26">
        <f t="shared" si="3"/>
        <v>423.9</v>
      </c>
      <c r="M63" s="3">
        <f t="shared" si="1"/>
        <v>14</v>
      </c>
      <c r="N63" s="48">
        <f t="shared" si="4"/>
        <v>593.46</v>
      </c>
      <c r="O63" s="4"/>
    </row>
    <row r="64" spans="1:15" ht="12.75">
      <c r="A64" s="7">
        <v>52</v>
      </c>
      <c r="B64" s="9" t="s">
        <v>10</v>
      </c>
      <c r="C64" s="5">
        <v>50914</v>
      </c>
      <c r="D64" s="5" t="s">
        <v>72</v>
      </c>
      <c r="E64" s="11" t="s">
        <v>11</v>
      </c>
      <c r="F64" s="72">
        <v>45.3573</v>
      </c>
      <c r="G64" s="9">
        <v>30</v>
      </c>
      <c r="H64" s="4">
        <f t="shared" si="5"/>
        <v>1360.719</v>
      </c>
      <c r="I64" s="12"/>
      <c r="J64" s="50">
        <f t="shared" si="2"/>
        <v>0</v>
      </c>
      <c r="K64" s="3"/>
      <c r="L64" s="26">
        <f t="shared" si="3"/>
        <v>0</v>
      </c>
      <c r="M64" s="3">
        <f t="shared" si="1"/>
        <v>30</v>
      </c>
      <c r="N64" s="48">
        <f t="shared" si="4"/>
        <v>1360.719</v>
      </c>
      <c r="O64" s="4"/>
    </row>
    <row r="65" spans="1:15" ht="12.75">
      <c r="A65" s="7">
        <v>53</v>
      </c>
      <c r="B65" s="9" t="s">
        <v>10</v>
      </c>
      <c r="C65" s="5">
        <v>61114</v>
      </c>
      <c r="D65" s="5" t="s">
        <v>74</v>
      </c>
      <c r="E65" s="11" t="s">
        <v>11</v>
      </c>
      <c r="F65" s="72">
        <v>45.3573</v>
      </c>
      <c r="G65" s="9">
        <v>162</v>
      </c>
      <c r="H65" s="4">
        <f t="shared" si="5"/>
        <v>7347.8826</v>
      </c>
      <c r="I65" s="12">
        <v>21</v>
      </c>
      <c r="J65" s="50">
        <f t="shared" si="2"/>
        <v>952.5033000000001</v>
      </c>
      <c r="K65" s="3"/>
      <c r="L65" s="26">
        <f t="shared" si="3"/>
        <v>0</v>
      </c>
      <c r="M65" s="3">
        <f t="shared" si="1"/>
        <v>183</v>
      </c>
      <c r="N65" s="48">
        <f t="shared" si="4"/>
        <v>8300.3859</v>
      </c>
      <c r="O65" s="4"/>
    </row>
    <row r="66" spans="1:15" ht="12.75">
      <c r="A66" s="7">
        <v>54</v>
      </c>
      <c r="B66" s="9" t="s">
        <v>33</v>
      </c>
      <c r="C66" s="5" t="s">
        <v>102</v>
      </c>
      <c r="D66" s="5" t="s">
        <v>103</v>
      </c>
      <c r="E66" s="11" t="s">
        <v>11</v>
      </c>
      <c r="F66" s="72">
        <v>149.692948</v>
      </c>
      <c r="G66" s="9">
        <v>3</v>
      </c>
      <c r="H66" s="4">
        <f t="shared" si="5"/>
        <v>449.078844</v>
      </c>
      <c r="I66" s="12">
        <v>13</v>
      </c>
      <c r="J66" s="50">
        <f t="shared" si="2"/>
        <v>1946.008324</v>
      </c>
      <c r="K66" s="3">
        <v>14</v>
      </c>
      <c r="L66" s="26">
        <f t="shared" si="3"/>
        <v>2095.7012720000002</v>
      </c>
      <c r="M66" s="3">
        <f t="shared" si="1"/>
        <v>2</v>
      </c>
      <c r="N66" s="48">
        <f t="shared" si="4"/>
        <v>299.3858959999998</v>
      </c>
      <c r="O66" s="4"/>
    </row>
    <row r="67" spans="1:15" ht="12.75">
      <c r="A67" s="7">
        <v>55</v>
      </c>
      <c r="B67" s="9" t="s">
        <v>33</v>
      </c>
      <c r="C67" s="5" t="s">
        <v>142</v>
      </c>
      <c r="D67" s="5" t="s">
        <v>103</v>
      </c>
      <c r="E67" s="11" t="s">
        <v>11</v>
      </c>
      <c r="F67" s="72">
        <v>149.693</v>
      </c>
      <c r="G67" s="9"/>
      <c r="H67" s="4"/>
      <c r="I67" s="12">
        <v>32</v>
      </c>
      <c r="J67" s="4">
        <f t="shared" si="2"/>
        <v>4790.176</v>
      </c>
      <c r="K67" s="3"/>
      <c r="L67" s="26">
        <f t="shared" si="3"/>
        <v>0</v>
      </c>
      <c r="M67" s="3">
        <f t="shared" si="1"/>
        <v>32</v>
      </c>
      <c r="N67" s="48">
        <f t="shared" si="4"/>
        <v>4790.176</v>
      </c>
      <c r="O67" s="4"/>
    </row>
    <row r="68" spans="1:15" ht="12.75">
      <c r="A68" s="7">
        <v>56</v>
      </c>
      <c r="B68" s="9" t="s">
        <v>40</v>
      </c>
      <c r="C68" s="5" t="s">
        <v>67</v>
      </c>
      <c r="D68" s="5" t="s">
        <v>68</v>
      </c>
      <c r="E68" s="11" t="s">
        <v>12</v>
      </c>
      <c r="F68" s="72">
        <v>64.681501</v>
      </c>
      <c r="G68" s="9">
        <v>5</v>
      </c>
      <c r="H68" s="4">
        <f t="shared" si="5"/>
        <v>323.407505</v>
      </c>
      <c r="I68" s="12">
        <v>27</v>
      </c>
      <c r="J68" s="4">
        <f t="shared" si="2"/>
        <v>1746.400527</v>
      </c>
      <c r="K68" s="3">
        <v>11</v>
      </c>
      <c r="L68" s="26">
        <f t="shared" si="3"/>
        <v>711.4965109999999</v>
      </c>
      <c r="M68" s="3">
        <f t="shared" si="1"/>
        <v>21</v>
      </c>
      <c r="N68" s="48">
        <f t="shared" si="4"/>
        <v>1358.311521</v>
      </c>
      <c r="O68" s="4"/>
    </row>
    <row r="69" spans="1:15" ht="12.75">
      <c r="A69" s="7">
        <v>57</v>
      </c>
      <c r="B69" s="9" t="s">
        <v>41</v>
      </c>
      <c r="C69" s="5" t="s">
        <v>70</v>
      </c>
      <c r="D69" s="5" t="s">
        <v>68</v>
      </c>
      <c r="E69" s="11" t="s">
        <v>12</v>
      </c>
      <c r="F69" s="72">
        <v>64.6815</v>
      </c>
      <c r="G69" s="9">
        <v>0</v>
      </c>
      <c r="H69" s="4">
        <f t="shared" si="5"/>
        <v>0</v>
      </c>
      <c r="I69" s="12">
        <v>8</v>
      </c>
      <c r="J69" s="4">
        <f t="shared" si="2"/>
        <v>517.452</v>
      </c>
      <c r="K69" s="3">
        <v>8</v>
      </c>
      <c r="L69" s="26">
        <f t="shared" si="3"/>
        <v>517.452</v>
      </c>
      <c r="M69" s="3">
        <f t="shared" si="1"/>
        <v>0</v>
      </c>
      <c r="N69" s="48">
        <f t="shared" si="4"/>
        <v>0</v>
      </c>
      <c r="O69" s="4"/>
    </row>
    <row r="70" spans="1:15" ht="12.75">
      <c r="A70" s="7">
        <v>58</v>
      </c>
      <c r="B70" s="9" t="s">
        <v>41</v>
      </c>
      <c r="C70" s="5" t="s">
        <v>70</v>
      </c>
      <c r="D70" s="5" t="s">
        <v>68</v>
      </c>
      <c r="E70" s="11" t="s">
        <v>12</v>
      </c>
      <c r="F70" s="72">
        <v>64.6814</v>
      </c>
      <c r="G70" s="9">
        <v>51</v>
      </c>
      <c r="H70" s="4">
        <f t="shared" si="5"/>
        <v>3298.7513999999996</v>
      </c>
      <c r="I70" s="12"/>
      <c r="J70" s="4">
        <f t="shared" si="2"/>
        <v>0</v>
      </c>
      <c r="K70" s="3">
        <v>1</v>
      </c>
      <c r="L70" s="26">
        <f t="shared" si="3"/>
        <v>64.6814</v>
      </c>
      <c r="M70" s="3">
        <f t="shared" si="1"/>
        <v>50</v>
      </c>
      <c r="N70" s="48">
        <f t="shared" si="4"/>
        <v>3234.0699999999997</v>
      </c>
      <c r="O70" s="4"/>
    </row>
    <row r="71" spans="1:15" ht="12.75">
      <c r="A71" s="7">
        <v>59</v>
      </c>
      <c r="B71" s="9" t="s">
        <v>42</v>
      </c>
      <c r="C71" s="5" t="s">
        <v>76</v>
      </c>
      <c r="D71" s="5" t="s">
        <v>68</v>
      </c>
      <c r="E71" s="11" t="s">
        <v>12</v>
      </c>
      <c r="F71" s="72">
        <v>64.681507</v>
      </c>
      <c r="G71" s="9">
        <v>0</v>
      </c>
      <c r="H71" s="4">
        <f t="shared" si="5"/>
        <v>0</v>
      </c>
      <c r="I71" s="12"/>
      <c r="J71" s="4">
        <f t="shared" si="2"/>
        <v>0</v>
      </c>
      <c r="K71" s="3"/>
      <c r="L71" s="26">
        <f t="shared" si="3"/>
        <v>0</v>
      </c>
      <c r="M71" s="3">
        <f t="shared" si="1"/>
        <v>0</v>
      </c>
      <c r="N71" s="48">
        <f t="shared" si="4"/>
        <v>0</v>
      </c>
      <c r="O71" s="4"/>
    </row>
    <row r="72" spans="1:15" ht="12.75">
      <c r="A72" s="7">
        <v>60</v>
      </c>
      <c r="B72" s="9" t="s">
        <v>42</v>
      </c>
      <c r="C72" s="5" t="s">
        <v>69</v>
      </c>
      <c r="D72" s="5" t="s">
        <v>68</v>
      </c>
      <c r="E72" s="11" t="s">
        <v>12</v>
      </c>
      <c r="F72" s="72">
        <v>64.681501</v>
      </c>
      <c r="G72" s="9">
        <v>7</v>
      </c>
      <c r="H72" s="4">
        <f t="shared" si="5"/>
        <v>452.77050699999995</v>
      </c>
      <c r="I72" s="12">
        <v>14</v>
      </c>
      <c r="J72" s="4">
        <f t="shared" si="2"/>
        <v>905.5410139999999</v>
      </c>
      <c r="K72" s="3">
        <v>21</v>
      </c>
      <c r="L72" s="26">
        <f t="shared" si="3"/>
        <v>1358.3115209999999</v>
      </c>
      <c r="M72" s="3">
        <f t="shared" si="1"/>
        <v>0</v>
      </c>
      <c r="N72" s="48">
        <f t="shared" si="4"/>
        <v>0</v>
      </c>
      <c r="O72" s="4"/>
    </row>
    <row r="73" spans="1:15" ht="12.75">
      <c r="A73" s="7">
        <v>61</v>
      </c>
      <c r="B73" s="9" t="s">
        <v>65</v>
      </c>
      <c r="C73" s="5" t="s">
        <v>101</v>
      </c>
      <c r="D73" s="5" t="s">
        <v>57</v>
      </c>
      <c r="E73" s="51" t="s">
        <v>66</v>
      </c>
      <c r="F73" s="72">
        <v>165.957</v>
      </c>
      <c r="G73" s="9">
        <v>17</v>
      </c>
      <c r="H73" s="4">
        <f t="shared" si="5"/>
        <v>2821.269</v>
      </c>
      <c r="I73" s="12"/>
      <c r="J73" s="4">
        <f t="shared" si="2"/>
        <v>0</v>
      </c>
      <c r="K73" s="3">
        <v>5</v>
      </c>
      <c r="L73" s="26">
        <f t="shared" si="3"/>
        <v>829.785</v>
      </c>
      <c r="M73" s="3">
        <f t="shared" si="1"/>
        <v>12</v>
      </c>
      <c r="N73" s="48">
        <f t="shared" si="4"/>
        <v>1991.484</v>
      </c>
      <c r="O73" s="4"/>
    </row>
    <row r="74" spans="1:15" ht="12.75">
      <c r="A74" s="7">
        <v>62</v>
      </c>
      <c r="B74" s="9" t="s">
        <v>65</v>
      </c>
      <c r="C74" s="5" t="s">
        <v>129</v>
      </c>
      <c r="D74" s="5" t="s">
        <v>79</v>
      </c>
      <c r="E74" s="51" t="s">
        <v>66</v>
      </c>
      <c r="F74" s="72">
        <v>165.957015</v>
      </c>
      <c r="G74" s="9"/>
      <c r="H74" s="4"/>
      <c r="I74" s="12">
        <v>8</v>
      </c>
      <c r="J74" s="4">
        <f t="shared" si="2"/>
        <v>1327.65612</v>
      </c>
      <c r="K74" s="3"/>
      <c r="L74" s="26">
        <f t="shared" si="3"/>
        <v>0</v>
      </c>
      <c r="M74" s="3">
        <f t="shared" si="1"/>
        <v>8</v>
      </c>
      <c r="N74" s="48">
        <f t="shared" si="4"/>
        <v>1327.65612</v>
      </c>
      <c r="O74" s="4"/>
    </row>
    <row r="75" spans="1:15" ht="12.75">
      <c r="A75" s="7">
        <v>63</v>
      </c>
      <c r="B75" s="9" t="s">
        <v>65</v>
      </c>
      <c r="C75" s="5" t="s">
        <v>143</v>
      </c>
      <c r="D75" s="5" t="s">
        <v>64</v>
      </c>
      <c r="E75" s="51" t="s">
        <v>66</v>
      </c>
      <c r="F75" s="72">
        <v>165.957016</v>
      </c>
      <c r="G75" s="9"/>
      <c r="H75" s="4"/>
      <c r="I75" s="12">
        <v>11</v>
      </c>
      <c r="J75" s="4">
        <f t="shared" si="2"/>
        <v>1825.527176</v>
      </c>
      <c r="K75" s="3"/>
      <c r="L75" s="26">
        <f t="shared" si="3"/>
        <v>0</v>
      </c>
      <c r="M75" s="3">
        <f t="shared" si="1"/>
        <v>11</v>
      </c>
      <c r="N75" s="48">
        <f t="shared" si="4"/>
        <v>1825.527176</v>
      </c>
      <c r="O75" s="4"/>
    </row>
    <row r="76" spans="1:15" ht="24">
      <c r="A76" s="7">
        <v>64</v>
      </c>
      <c r="B76" s="9" t="s">
        <v>37</v>
      </c>
      <c r="C76" s="5">
        <v>630413</v>
      </c>
      <c r="D76" s="5" t="s">
        <v>56</v>
      </c>
      <c r="E76" s="51" t="s">
        <v>20</v>
      </c>
      <c r="F76" s="72">
        <v>18.53</v>
      </c>
      <c r="G76" s="9">
        <v>50</v>
      </c>
      <c r="H76" s="4">
        <f t="shared" si="5"/>
        <v>926.5</v>
      </c>
      <c r="I76" s="12"/>
      <c r="J76" s="4">
        <f t="shared" si="2"/>
        <v>0</v>
      </c>
      <c r="K76" s="3">
        <v>50</v>
      </c>
      <c r="L76" s="26">
        <f t="shared" si="3"/>
        <v>926.5</v>
      </c>
      <c r="M76" s="3">
        <f t="shared" si="1"/>
        <v>0</v>
      </c>
      <c r="N76" s="48">
        <f t="shared" si="4"/>
        <v>0</v>
      </c>
      <c r="O76" s="4"/>
    </row>
    <row r="77" spans="1:15" ht="12.75">
      <c r="A77" s="28"/>
      <c r="B77" s="13" t="s">
        <v>30</v>
      </c>
      <c r="C77" s="29"/>
      <c r="D77" s="29"/>
      <c r="E77" s="29"/>
      <c r="F77" s="72"/>
      <c r="G77" s="9"/>
      <c r="H77" s="30">
        <f>SUM(H13:H76)</f>
        <v>405528.3195834999</v>
      </c>
      <c r="I77" s="12"/>
      <c r="J77" s="30">
        <f>SUM(J13:J76)</f>
        <v>154123.73279399995</v>
      </c>
      <c r="K77" s="31"/>
      <c r="L77" s="52">
        <f>SUM(L13:L76)</f>
        <v>108046.3705035</v>
      </c>
      <c r="M77" s="31"/>
      <c r="N77" s="30">
        <f>SUM(N13:N76)</f>
        <v>451605.68187400006</v>
      </c>
      <c r="O77" s="30"/>
    </row>
    <row r="78" spans="1:15" ht="12.75">
      <c r="A78" s="61"/>
      <c r="B78" s="15"/>
      <c r="C78" s="62"/>
      <c r="D78" s="62"/>
      <c r="E78" s="63"/>
      <c r="F78" s="73"/>
      <c r="G78" s="39"/>
      <c r="H78" s="64"/>
      <c r="I78" s="40"/>
      <c r="J78" s="37"/>
      <c r="K78" s="36"/>
      <c r="L78" s="67"/>
      <c r="M78" s="36"/>
      <c r="N78" s="37"/>
      <c r="O78" s="37"/>
    </row>
    <row r="79" spans="1:15" ht="12.75">
      <c r="A79" s="61"/>
      <c r="B79" s="15"/>
      <c r="C79" s="62"/>
      <c r="D79" s="62"/>
      <c r="E79" s="62"/>
      <c r="F79" s="74"/>
      <c r="G79" s="41"/>
      <c r="H79" s="37"/>
      <c r="I79" s="18"/>
      <c r="J79" s="37"/>
      <c r="K79" s="36"/>
      <c r="L79" s="67"/>
      <c r="M79" s="36"/>
      <c r="N79" s="37"/>
      <c r="O79" s="37"/>
    </row>
    <row r="80" spans="1:15" ht="12.75">
      <c r="A80" s="61"/>
      <c r="B80" s="15"/>
      <c r="C80" s="62"/>
      <c r="D80" s="62"/>
      <c r="E80" s="62"/>
      <c r="F80" s="74"/>
      <c r="G80" s="41"/>
      <c r="H80" s="37"/>
      <c r="I80" s="18"/>
      <c r="J80" s="37"/>
      <c r="K80" s="36"/>
      <c r="L80" s="67"/>
      <c r="M80" s="36"/>
      <c r="N80" s="37"/>
      <c r="O80" s="37"/>
    </row>
    <row r="81" spans="1:14" ht="15.75">
      <c r="A81" s="32"/>
      <c r="B81" s="33"/>
      <c r="C81" s="33"/>
      <c r="D81" s="33"/>
      <c r="E81" s="33"/>
      <c r="F81" s="74"/>
      <c r="G81" s="41"/>
      <c r="H81" s="34"/>
      <c r="I81" s="18"/>
      <c r="J81" s="34"/>
      <c r="K81" s="33"/>
      <c r="L81" s="35"/>
      <c r="M81" s="33"/>
      <c r="N81" s="34"/>
    </row>
    <row r="82" spans="1:14" ht="15.75">
      <c r="A82" s="8"/>
      <c r="B82" s="6" t="s">
        <v>34</v>
      </c>
      <c r="C82" s="8"/>
      <c r="D82" s="8"/>
      <c r="E82" s="42"/>
      <c r="F82" s="74"/>
      <c r="G82" s="41"/>
      <c r="H82" s="43"/>
      <c r="I82" s="18"/>
      <c r="J82" s="16"/>
      <c r="K82" s="8"/>
      <c r="L82" s="21"/>
      <c r="M82" s="8"/>
      <c r="N82" s="38"/>
    </row>
    <row r="83" spans="1:14" ht="15.75">
      <c r="A83" s="8"/>
      <c r="B83" s="6"/>
      <c r="C83" s="8"/>
      <c r="D83" s="8"/>
      <c r="E83" s="42"/>
      <c r="F83" s="74"/>
      <c r="G83" s="41"/>
      <c r="H83" s="43"/>
      <c r="I83" s="18"/>
      <c r="J83" s="16"/>
      <c r="K83" s="8"/>
      <c r="L83" s="21"/>
      <c r="M83" s="8"/>
      <c r="N83" s="38"/>
    </row>
    <row r="84" spans="1:14" ht="15.75">
      <c r="A84" s="1"/>
      <c r="B84" s="6"/>
      <c r="C84" s="6"/>
      <c r="D84" s="6"/>
      <c r="E84" s="44"/>
      <c r="F84" s="74"/>
      <c r="G84" s="41"/>
      <c r="H84" s="65"/>
      <c r="I84" s="18"/>
      <c r="J84" s="16"/>
      <c r="K84" s="8"/>
      <c r="L84" s="21"/>
      <c r="M84" s="8"/>
      <c r="N84" s="16"/>
    </row>
    <row r="85" spans="1:14" ht="15.75">
      <c r="A85" s="1"/>
      <c r="B85" s="6" t="s">
        <v>35</v>
      </c>
      <c r="C85" s="6"/>
      <c r="D85" s="6"/>
      <c r="E85" s="44"/>
      <c r="F85" s="74"/>
      <c r="G85" s="41"/>
      <c r="H85" s="65"/>
      <c r="I85" s="18"/>
      <c r="J85" s="16"/>
      <c r="K85" s="8"/>
      <c r="L85" s="21"/>
      <c r="M85" s="8"/>
      <c r="N85" s="16"/>
    </row>
    <row r="86" spans="1:14" ht="15.75">
      <c r="A86" s="1"/>
      <c r="B86" s="6"/>
      <c r="C86" s="6"/>
      <c r="D86" s="6"/>
      <c r="E86" s="44"/>
      <c r="F86" s="74"/>
      <c r="G86" s="41"/>
      <c r="H86" s="65"/>
      <c r="I86" s="18"/>
      <c r="J86" s="16"/>
      <c r="K86" s="8"/>
      <c r="L86" s="21"/>
      <c r="M86" s="8"/>
      <c r="N86" s="16"/>
    </row>
    <row r="87" spans="1:14" ht="15.75">
      <c r="A87" s="1"/>
      <c r="B87" s="14" t="s">
        <v>36</v>
      </c>
      <c r="C87" s="6"/>
      <c r="D87" s="6"/>
      <c r="E87" s="44"/>
      <c r="F87" s="74"/>
      <c r="G87" s="41"/>
      <c r="H87" s="65"/>
      <c r="I87" s="18"/>
      <c r="J87" s="16"/>
      <c r="K87" s="8"/>
      <c r="L87" s="21"/>
      <c r="M87" s="8"/>
      <c r="N87" s="16"/>
    </row>
    <row r="88" spans="2:14" ht="12.75">
      <c r="B88" s="14" t="s">
        <v>54</v>
      </c>
      <c r="E88" s="19"/>
      <c r="F88" s="74"/>
      <c r="G88" s="41"/>
      <c r="H88" s="66"/>
      <c r="I88" s="18"/>
      <c r="L88" s="17"/>
      <c r="N88" s="17"/>
    </row>
    <row r="89" spans="2:14" ht="12.75">
      <c r="B89" s="14" t="s">
        <v>55</v>
      </c>
      <c r="E89" s="19"/>
      <c r="F89" s="74"/>
      <c r="G89" s="41"/>
      <c r="H89" s="66"/>
      <c r="I89" s="18"/>
      <c r="L89" s="17"/>
      <c r="N89" s="17"/>
    </row>
    <row r="90" spans="2:14" ht="12.75">
      <c r="B90" s="14"/>
      <c r="E90" s="19"/>
      <c r="F90" s="74"/>
      <c r="G90" s="41"/>
      <c r="H90" s="66"/>
      <c r="I90" s="18"/>
      <c r="L90" s="17"/>
      <c r="N90" s="17"/>
    </row>
  </sheetData>
  <sheetProtection/>
  <mergeCells count="16">
    <mergeCell ref="A3:N3"/>
    <mergeCell ref="A4:N4"/>
    <mergeCell ref="A5:N5"/>
    <mergeCell ref="A6:N6"/>
    <mergeCell ref="A7:N7"/>
    <mergeCell ref="A8:M8"/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76">
      <selection activeCell="S87" sqref="S87"/>
    </sheetView>
  </sheetViews>
  <sheetFormatPr defaultColWidth="9.00390625" defaultRowHeight="12.75"/>
  <cols>
    <col min="1" max="1" width="5.375" style="0" customWidth="1"/>
    <col min="2" max="2" width="15.375" style="0" customWidth="1"/>
    <col min="5" max="5" width="4.75390625" style="0" customWidth="1"/>
    <col min="6" max="6" width="10.875" style="0" customWidth="1"/>
    <col min="7" max="7" width="5.875" style="0" customWidth="1"/>
    <col min="9" max="9" width="6.625" style="0" customWidth="1"/>
    <col min="11" max="11" width="7.00390625" style="0" customWidth="1"/>
    <col min="13" max="13" width="6.875" style="0" customWidth="1"/>
  </cols>
  <sheetData>
    <row r="1" spans="1:14" ht="15">
      <c r="A1" s="8"/>
      <c r="B1" s="8"/>
      <c r="C1" s="8"/>
      <c r="D1" s="8"/>
      <c r="E1" s="8"/>
      <c r="F1" s="69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69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202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>
      <c r="A8" s="45"/>
      <c r="B8" s="45"/>
      <c r="C8" s="45"/>
      <c r="D8" s="45"/>
      <c r="E8" s="45"/>
      <c r="F8" s="70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7" t="s">
        <v>50</v>
      </c>
      <c r="D9" s="110" t="s">
        <v>51</v>
      </c>
      <c r="E9" s="113" t="s">
        <v>2</v>
      </c>
      <c r="F9" s="96" t="s">
        <v>52</v>
      </c>
      <c r="G9" s="99" t="s">
        <v>3</v>
      </c>
      <c r="H9" s="99"/>
      <c r="I9" s="100" t="s">
        <v>4</v>
      </c>
      <c r="J9" s="100"/>
      <c r="K9" s="100" t="s">
        <v>63</v>
      </c>
      <c r="L9" s="100"/>
      <c r="M9" s="99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8"/>
      <c r="D10" s="111"/>
      <c r="E10" s="114"/>
      <c r="F10" s="97"/>
      <c r="G10" s="102" t="s">
        <v>201</v>
      </c>
      <c r="H10" s="102"/>
      <c r="I10" s="100"/>
      <c r="J10" s="100"/>
      <c r="K10" s="100"/>
      <c r="L10" s="100"/>
      <c r="M10" s="102" t="s">
        <v>203</v>
      </c>
      <c r="N10" s="105"/>
      <c r="O10" s="24" t="s">
        <v>61</v>
      </c>
    </row>
    <row r="11" spans="1:15" ht="25.5">
      <c r="A11" s="7" t="s">
        <v>1</v>
      </c>
      <c r="B11" s="7"/>
      <c r="C11" s="109"/>
      <c r="D11" s="112"/>
      <c r="E11" s="115"/>
      <c r="F11" s="98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22.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71">
        <v>126.153</v>
      </c>
      <c r="G12" s="3">
        <v>301</v>
      </c>
      <c r="H12" s="4">
        <f aca="true" t="shared" si="0" ref="H12:H81">G12*F12</f>
        <v>37972.053</v>
      </c>
      <c r="I12" s="79"/>
      <c r="J12" s="50"/>
      <c r="K12" s="79">
        <v>95</v>
      </c>
      <c r="L12" s="50">
        <f>K12*F12</f>
        <v>11984.535</v>
      </c>
      <c r="M12" s="79">
        <f aca="true" t="shared" si="1" ref="M12:N58">G12+I12-K12</f>
        <v>206</v>
      </c>
      <c r="N12" s="76">
        <f>H12+J12-L12</f>
        <v>25987.518</v>
      </c>
      <c r="O12" s="59" t="s">
        <v>205</v>
      </c>
    </row>
    <row r="13" spans="1:15" ht="12.75">
      <c r="A13" s="7">
        <v>2</v>
      </c>
      <c r="B13" s="9" t="s">
        <v>44</v>
      </c>
      <c r="C13" s="7" t="s">
        <v>180</v>
      </c>
      <c r="D13" s="7" t="s">
        <v>152</v>
      </c>
      <c r="E13" s="11" t="s">
        <v>12</v>
      </c>
      <c r="F13" s="71">
        <v>285.3476</v>
      </c>
      <c r="G13" s="3">
        <v>45</v>
      </c>
      <c r="H13" s="4">
        <f>G13*F13</f>
        <v>12840.642</v>
      </c>
      <c r="I13" s="79"/>
      <c r="J13" s="50"/>
      <c r="K13" s="79"/>
      <c r="L13" s="50">
        <f aca="true" t="shared" si="2" ref="L13:L77">K13*F13</f>
        <v>0</v>
      </c>
      <c r="M13" s="79">
        <f t="shared" si="1"/>
        <v>45</v>
      </c>
      <c r="N13" s="76">
        <f t="shared" si="1"/>
        <v>12840.642</v>
      </c>
      <c r="O13" s="59"/>
    </row>
    <row r="14" spans="1:15" ht="25.5">
      <c r="A14" s="7">
        <v>3</v>
      </c>
      <c r="B14" s="9" t="s">
        <v>44</v>
      </c>
      <c r="C14" s="7" t="s">
        <v>123</v>
      </c>
      <c r="D14" s="7" t="s">
        <v>114</v>
      </c>
      <c r="E14" s="11" t="s">
        <v>12</v>
      </c>
      <c r="F14" s="71">
        <v>259.410799</v>
      </c>
      <c r="G14" s="3">
        <v>72</v>
      </c>
      <c r="H14" s="4">
        <f t="shared" si="0"/>
        <v>18677.577528</v>
      </c>
      <c r="I14" s="79"/>
      <c r="J14" s="50"/>
      <c r="K14" s="79">
        <v>35</v>
      </c>
      <c r="L14" s="50">
        <f t="shared" si="2"/>
        <v>9079.377965</v>
      </c>
      <c r="M14" s="79">
        <f t="shared" si="1"/>
        <v>37</v>
      </c>
      <c r="N14" s="76">
        <f t="shared" si="1"/>
        <v>9598.199563000002</v>
      </c>
      <c r="O14" s="7" t="s">
        <v>206</v>
      </c>
    </row>
    <row r="15" spans="1:15" ht="12.75">
      <c r="A15" s="7">
        <v>4</v>
      </c>
      <c r="B15" s="9" t="s">
        <v>44</v>
      </c>
      <c r="C15" s="7" t="s">
        <v>154</v>
      </c>
      <c r="D15" s="7" t="s">
        <v>147</v>
      </c>
      <c r="E15" s="11" t="s">
        <v>12</v>
      </c>
      <c r="F15" s="71">
        <v>285.347583</v>
      </c>
      <c r="G15" s="3">
        <v>34</v>
      </c>
      <c r="H15" s="4">
        <f t="shared" si="0"/>
        <v>9701.817821999999</v>
      </c>
      <c r="I15" s="79"/>
      <c r="J15" s="50"/>
      <c r="K15" s="79"/>
      <c r="L15" s="50">
        <f t="shared" si="2"/>
        <v>0</v>
      </c>
      <c r="M15" s="79">
        <f t="shared" si="1"/>
        <v>34</v>
      </c>
      <c r="N15" s="76">
        <f t="shared" si="1"/>
        <v>9701.817821999999</v>
      </c>
      <c r="O15" s="7"/>
    </row>
    <row r="16" spans="1:15" ht="25.5">
      <c r="A16" s="7">
        <v>5</v>
      </c>
      <c r="B16" s="9" t="s">
        <v>44</v>
      </c>
      <c r="C16" s="7" t="s">
        <v>162</v>
      </c>
      <c r="D16" s="7" t="s">
        <v>152</v>
      </c>
      <c r="E16" s="11" t="s">
        <v>12</v>
      </c>
      <c r="F16" s="80">
        <v>285.3476</v>
      </c>
      <c r="G16" s="3">
        <v>29</v>
      </c>
      <c r="H16" s="4">
        <f t="shared" si="0"/>
        <v>8275.0804</v>
      </c>
      <c r="I16" s="79"/>
      <c r="J16" s="50"/>
      <c r="K16" s="79"/>
      <c r="L16" s="50">
        <f t="shared" si="2"/>
        <v>0</v>
      </c>
      <c r="M16" s="79">
        <f t="shared" si="1"/>
        <v>29</v>
      </c>
      <c r="N16" s="76">
        <f t="shared" si="1"/>
        <v>8275.0804</v>
      </c>
      <c r="O16" s="7" t="s">
        <v>207</v>
      </c>
    </row>
    <row r="17" spans="1:15" ht="12.75">
      <c r="A17" s="7">
        <v>6</v>
      </c>
      <c r="B17" s="9" t="s">
        <v>44</v>
      </c>
      <c r="C17" s="7" t="s">
        <v>195</v>
      </c>
      <c r="D17" s="7" t="s">
        <v>165</v>
      </c>
      <c r="E17" s="11" t="s">
        <v>12</v>
      </c>
      <c r="F17" s="80">
        <v>285.3476</v>
      </c>
      <c r="G17" s="3">
        <v>191</v>
      </c>
      <c r="H17" s="4">
        <f t="shared" si="0"/>
        <v>54501.3916</v>
      </c>
      <c r="I17" s="79"/>
      <c r="J17" s="50"/>
      <c r="K17" s="79"/>
      <c r="L17" s="50">
        <f t="shared" si="2"/>
        <v>0</v>
      </c>
      <c r="M17" s="79">
        <f t="shared" si="1"/>
        <v>191</v>
      </c>
      <c r="N17" s="76">
        <f t="shared" si="1"/>
        <v>54501.3916</v>
      </c>
      <c r="O17" s="7"/>
    </row>
    <row r="18" spans="1:15" ht="12.75">
      <c r="A18" s="7">
        <v>7</v>
      </c>
      <c r="B18" s="9" t="s">
        <v>21</v>
      </c>
      <c r="C18" s="3" t="s">
        <v>186</v>
      </c>
      <c r="D18" s="3" t="s">
        <v>173</v>
      </c>
      <c r="E18" s="11" t="s">
        <v>66</v>
      </c>
      <c r="F18" s="72">
        <v>225.77</v>
      </c>
      <c r="G18" s="9">
        <v>94</v>
      </c>
      <c r="H18" s="4">
        <f t="shared" si="0"/>
        <v>21222.38</v>
      </c>
      <c r="I18" s="78"/>
      <c r="J18" s="50"/>
      <c r="K18" s="79">
        <v>19</v>
      </c>
      <c r="L18" s="50">
        <f t="shared" si="2"/>
        <v>4289.63</v>
      </c>
      <c r="M18" s="79">
        <f t="shared" si="1"/>
        <v>75</v>
      </c>
      <c r="N18" s="76">
        <f t="shared" si="1"/>
        <v>16932.75</v>
      </c>
      <c r="O18" s="4"/>
    </row>
    <row r="19" spans="1:17" ht="12.75">
      <c r="A19" s="7">
        <v>8</v>
      </c>
      <c r="B19" s="9" t="s">
        <v>15</v>
      </c>
      <c r="C19" s="3" t="s">
        <v>155</v>
      </c>
      <c r="D19" s="3" t="s">
        <v>153</v>
      </c>
      <c r="E19" s="11" t="s">
        <v>11</v>
      </c>
      <c r="F19" s="72">
        <v>413.191208</v>
      </c>
      <c r="G19" s="9">
        <v>2</v>
      </c>
      <c r="H19" s="4">
        <f t="shared" si="0"/>
        <v>826.382416</v>
      </c>
      <c r="I19" s="78"/>
      <c r="J19" s="50"/>
      <c r="K19" s="79">
        <v>2</v>
      </c>
      <c r="L19" s="50">
        <f t="shared" si="2"/>
        <v>826.382416</v>
      </c>
      <c r="M19" s="79">
        <f t="shared" si="1"/>
        <v>0</v>
      </c>
      <c r="N19" s="76">
        <f t="shared" si="1"/>
        <v>0</v>
      </c>
      <c r="O19" s="4"/>
      <c r="Q19" s="17"/>
    </row>
    <row r="20" spans="1:15" ht="12.75">
      <c r="A20" s="7">
        <v>9</v>
      </c>
      <c r="B20" s="9" t="s">
        <v>15</v>
      </c>
      <c r="C20" s="3" t="s">
        <v>163</v>
      </c>
      <c r="D20" s="3" t="s">
        <v>150</v>
      </c>
      <c r="E20" s="11" t="s">
        <v>11</v>
      </c>
      <c r="F20" s="72">
        <v>413.191208</v>
      </c>
      <c r="G20" s="9">
        <v>241</v>
      </c>
      <c r="H20" s="4">
        <f t="shared" si="0"/>
        <v>99579.081128</v>
      </c>
      <c r="I20" s="78"/>
      <c r="J20" s="50"/>
      <c r="K20" s="79">
        <v>4</v>
      </c>
      <c r="L20" s="50">
        <f t="shared" si="2"/>
        <v>1652.764832</v>
      </c>
      <c r="M20" s="79">
        <f t="shared" si="1"/>
        <v>237</v>
      </c>
      <c r="N20" s="76">
        <f t="shared" si="1"/>
        <v>97926.316296</v>
      </c>
      <c r="O20" s="4"/>
    </row>
    <row r="21" spans="1:15" ht="12.75">
      <c r="A21" s="7">
        <v>10</v>
      </c>
      <c r="B21" s="9" t="s">
        <v>15</v>
      </c>
      <c r="C21" s="3" t="s">
        <v>163</v>
      </c>
      <c r="D21" s="3" t="s">
        <v>150</v>
      </c>
      <c r="E21" s="11" t="s">
        <v>11</v>
      </c>
      <c r="F21" s="72">
        <v>413.196667</v>
      </c>
      <c r="G21" s="9">
        <v>3</v>
      </c>
      <c r="H21" s="4">
        <f t="shared" si="0"/>
        <v>1239.590001</v>
      </c>
      <c r="I21" s="78"/>
      <c r="J21" s="50"/>
      <c r="K21" s="79">
        <v>3</v>
      </c>
      <c r="L21" s="50">
        <f t="shared" si="2"/>
        <v>1239.590001</v>
      </c>
      <c r="M21" s="79">
        <f t="shared" si="1"/>
        <v>0</v>
      </c>
      <c r="N21" s="76">
        <f t="shared" si="1"/>
        <v>0</v>
      </c>
      <c r="O21" s="4"/>
    </row>
    <row r="22" spans="1:15" ht="12.75">
      <c r="A22" s="7">
        <v>11</v>
      </c>
      <c r="B22" s="9" t="s">
        <v>38</v>
      </c>
      <c r="C22" s="3" t="s">
        <v>182</v>
      </c>
      <c r="D22" s="3" t="s">
        <v>147</v>
      </c>
      <c r="E22" s="11" t="s">
        <v>66</v>
      </c>
      <c r="F22" s="72">
        <v>131.61</v>
      </c>
      <c r="G22" s="9">
        <v>62</v>
      </c>
      <c r="H22" s="4">
        <f t="shared" si="0"/>
        <v>8159.820000000001</v>
      </c>
      <c r="I22" s="78"/>
      <c r="J22" s="50"/>
      <c r="K22" s="79">
        <v>29</v>
      </c>
      <c r="L22" s="50">
        <f t="shared" si="2"/>
        <v>3816.6900000000005</v>
      </c>
      <c r="M22" s="79">
        <f t="shared" si="1"/>
        <v>33</v>
      </c>
      <c r="N22" s="76">
        <f t="shared" si="1"/>
        <v>4343.13</v>
      </c>
      <c r="O22" s="4"/>
    </row>
    <row r="23" spans="1:15" ht="12.75">
      <c r="A23" s="7">
        <v>12</v>
      </c>
      <c r="B23" s="9" t="s">
        <v>22</v>
      </c>
      <c r="C23" s="7" t="s">
        <v>189</v>
      </c>
      <c r="D23" s="3" t="s">
        <v>165</v>
      </c>
      <c r="E23" s="11" t="s">
        <v>11</v>
      </c>
      <c r="F23" s="72">
        <v>126.153</v>
      </c>
      <c r="G23" s="9">
        <v>10</v>
      </c>
      <c r="H23" s="4">
        <f t="shared" si="0"/>
        <v>1261.53</v>
      </c>
      <c r="I23" s="78"/>
      <c r="J23" s="50"/>
      <c r="K23" s="79">
        <v>10</v>
      </c>
      <c r="L23" s="50">
        <f t="shared" si="2"/>
        <v>1261.53</v>
      </c>
      <c r="M23" s="79">
        <f t="shared" si="1"/>
        <v>0</v>
      </c>
      <c r="N23" s="76">
        <f t="shared" si="1"/>
        <v>0</v>
      </c>
      <c r="O23" s="4"/>
    </row>
    <row r="24" spans="1:15" ht="12.75">
      <c r="A24" s="7">
        <v>13</v>
      </c>
      <c r="B24" s="9" t="s">
        <v>22</v>
      </c>
      <c r="C24" s="7" t="s">
        <v>196</v>
      </c>
      <c r="D24" s="3" t="s">
        <v>173</v>
      </c>
      <c r="E24" s="11" t="s">
        <v>11</v>
      </c>
      <c r="F24" s="72">
        <v>126.153</v>
      </c>
      <c r="G24" s="9">
        <v>59</v>
      </c>
      <c r="H24" s="4">
        <f t="shared" si="0"/>
        <v>7443.027</v>
      </c>
      <c r="I24" s="78"/>
      <c r="J24" s="50"/>
      <c r="K24" s="79"/>
      <c r="L24" s="50">
        <f t="shared" si="2"/>
        <v>0</v>
      </c>
      <c r="M24" s="79">
        <f t="shared" si="1"/>
        <v>59</v>
      </c>
      <c r="N24" s="76">
        <f t="shared" si="1"/>
        <v>7443.027</v>
      </c>
      <c r="O24" s="4"/>
    </row>
    <row r="25" spans="1:17" ht="24">
      <c r="A25" s="7">
        <v>14</v>
      </c>
      <c r="B25" s="9" t="s">
        <v>39</v>
      </c>
      <c r="C25" s="7" t="s">
        <v>156</v>
      </c>
      <c r="D25" s="3" t="s">
        <v>116</v>
      </c>
      <c r="E25" s="11" t="s">
        <v>12</v>
      </c>
      <c r="F25" s="72">
        <v>285.3476</v>
      </c>
      <c r="G25" s="9">
        <v>6</v>
      </c>
      <c r="H25" s="4">
        <f t="shared" si="0"/>
        <v>1712.0855999999999</v>
      </c>
      <c r="I25" s="78"/>
      <c r="J25" s="50"/>
      <c r="K25" s="79">
        <v>6</v>
      </c>
      <c r="L25" s="50">
        <f t="shared" si="2"/>
        <v>1712.0855999999999</v>
      </c>
      <c r="M25" s="79">
        <f t="shared" si="1"/>
        <v>0</v>
      </c>
      <c r="N25" s="76">
        <f t="shared" si="1"/>
        <v>0</v>
      </c>
      <c r="O25" s="4"/>
      <c r="Q25" s="17"/>
    </row>
    <row r="26" spans="1:15" ht="24">
      <c r="A26" s="7">
        <v>15</v>
      </c>
      <c r="B26" s="9" t="s">
        <v>39</v>
      </c>
      <c r="C26" s="7" t="s">
        <v>195</v>
      </c>
      <c r="D26" s="3" t="s">
        <v>165</v>
      </c>
      <c r="E26" s="11" t="s">
        <v>12</v>
      </c>
      <c r="F26" s="72">
        <v>285.315509091</v>
      </c>
      <c r="G26" s="9">
        <v>21</v>
      </c>
      <c r="H26" s="4">
        <f t="shared" si="0"/>
        <v>5991.625690911001</v>
      </c>
      <c r="I26" s="78"/>
      <c r="J26" s="50"/>
      <c r="K26" s="79">
        <v>3</v>
      </c>
      <c r="L26" s="50">
        <f t="shared" si="2"/>
        <v>855.9465272730001</v>
      </c>
      <c r="M26" s="79">
        <f t="shared" si="1"/>
        <v>18</v>
      </c>
      <c r="N26" s="76">
        <f t="shared" si="1"/>
        <v>5135.679163638</v>
      </c>
      <c r="O26" s="4"/>
    </row>
    <row r="27" spans="1:15" ht="12.75">
      <c r="A27" s="7">
        <v>16</v>
      </c>
      <c r="B27" s="9" t="s">
        <v>32</v>
      </c>
      <c r="C27" s="3" t="s">
        <v>183</v>
      </c>
      <c r="D27" s="3" t="s">
        <v>175</v>
      </c>
      <c r="E27" s="11" t="s">
        <v>20</v>
      </c>
      <c r="F27" s="72">
        <v>1082.165875</v>
      </c>
      <c r="G27" s="9">
        <v>4</v>
      </c>
      <c r="H27" s="4">
        <f t="shared" si="0"/>
        <v>4328.6635</v>
      </c>
      <c r="I27" s="78"/>
      <c r="J27" s="50"/>
      <c r="K27" s="79">
        <v>1</v>
      </c>
      <c r="L27" s="50">
        <f t="shared" si="2"/>
        <v>1082.165875</v>
      </c>
      <c r="M27" s="79">
        <f t="shared" si="1"/>
        <v>3</v>
      </c>
      <c r="N27" s="76">
        <f t="shared" si="1"/>
        <v>3246.497625</v>
      </c>
      <c r="O27" s="4"/>
    </row>
    <row r="28" spans="1:15" ht="12.75">
      <c r="A28" s="7">
        <v>17</v>
      </c>
      <c r="B28" s="9" t="s">
        <v>32</v>
      </c>
      <c r="C28" s="3" t="s">
        <v>204</v>
      </c>
      <c r="D28" s="3" t="s">
        <v>167</v>
      </c>
      <c r="E28" s="11" t="s">
        <v>20</v>
      </c>
      <c r="F28" s="72">
        <v>1082.165898438</v>
      </c>
      <c r="G28" s="9"/>
      <c r="H28" s="4"/>
      <c r="I28" s="78">
        <v>31</v>
      </c>
      <c r="J28" s="50">
        <f>I28*F28</f>
        <v>33547.142851578006</v>
      </c>
      <c r="K28" s="79"/>
      <c r="L28" s="50"/>
      <c r="M28" s="79">
        <f t="shared" si="1"/>
        <v>31</v>
      </c>
      <c r="N28" s="76">
        <f t="shared" si="1"/>
        <v>33547.142851578006</v>
      </c>
      <c r="O28" s="4"/>
    </row>
    <row r="29" spans="1:15" ht="12.75">
      <c r="A29" s="7">
        <v>18</v>
      </c>
      <c r="B29" s="9" t="s">
        <v>16</v>
      </c>
      <c r="C29" s="3" t="s">
        <v>190</v>
      </c>
      <c r="D29" s="3" t="s">
        <v>116</v>
      </c>
      <c r="E29" s="11" t="s">
        <v>11</v>
      </c>
      <c r="F29" s="72">
        <v>264.5896</v>
      </c>
      <c r="G29" s="9">
        <v>76</v>
      </c>
      <c r="H29" s="4">
        <f t="shared" si="0"/>
        <v>20108.8096</v>
      </c>
      <c r="I29" s="78"/>
      <c r="J29" s="50"/>
      <c r="K29" s="79">
        <v>16</v>
      </c>
      <c r="L29" s="50">
        <f t="shared" si="2"/>
        <v>4233.4336</v>
      </c>
      <c r="M29" s="79">
        <f t="shared" si="1"/>
        <v>60</v>
      </c>
      <c r="N29" s="76">
        <f t="shared" si="1"/>
        <v>15875.376</v>
      </c>
      <c r="O29" s="4"/>
    </row>
    <row r="30" spans="1:15" ht="12.75">
      <c r="A30" s="7">
        <v>19</v>
      </c>
      <c r="B30" s="9" t="s">
        <v>157</v>
      </c>
      <c r="C30" s="3" t="s">
        <v>191</v>
      </c>
      <c r="D30" s="3">
        <v>3107.18</v>
      </c>
      <c r="E30" s="11" t="s">
        <v>11</v>
      </c>
      <c r="F30" s="72">
        <v>223.651400638</v>
      </c>
      <c r="G30" s="9">
        <v>254</v>
      </c>
      <c r="H30" s="4">
        <f t="shared" si="0"/>
        <v>56807.455762052006</v>
      </c>
      <c r="I30" s="78"/>
      <c r="J30" s="50"/>
      <c r="K30" s="79">
        <v>14</v>
      </c>
      <c r="L30" s="50">
        <f t="shared" si="2"/>
        <v>3131.119608932</v>
      </c>
      <c r="M30" s="79">
        <f t="shared" si="1"/>
        <v>240</v>
      </c>
      <c r="N30" s="76">
        <f t="shared" si="1"/>
        <v>53676.336153120006</v>
      </c>
      <c r="O30" s="4"/>
    </row>
    <row r="31" spans="1:17" ht="12.75">
      <c r="A31" s="7">
        <v>20</v>
      </c>
      <c r="B31" s="9" t="s">
        <v>14</v>
      </c>
      <c r="C31" s="7" t="s">
        <v>164</v>
      </c>
      <c r="D31" s="3" t="s">
        <v>165</v>
      </c>
      <c r="E31" s="11" t="s">
        <v>11</v>
      </c>
      <c r="F31" s="72">
        <v>126.153</v>
      </c>
      <c r="G31" s="9">
        <v>348</v>
      </c>
      <c r="H31" s="4">
        <f t="shared" si="0"/>
        <v>43901.244</v>
      </c>
      <c r="I31" s="78"/>
      <c r="J31" s="50"/>
      <c r="K31" s="79">
        <v>35</v>
      </c>
      <c r="L31" s="50">
        <f t="shared" si="2"/>
        <v>4415.3550000000005</v>
      </c>
      <c r="M31" s="79">
        <f t="shared" si="1"/>
        <v>313</v>
      </c>
      <c r="N31" s="76">
        <f t="shared" si="1"/>
        <v>39485.888999999996</v>
      </c>
      <c r="O31" s="4"/>
      <c r="Q31" s="17"/>
    </row>
    <row r="32" spans="1:15" ht="12.75">
      <c r="A32" s="7">
        <v>21</v>
      </c>
      <c r="B32" s="9" t="s">
        <v>14</v>
      </c>
      <c r="C32" s="7" t="s">
        <v>181</v>
      </c>
      <c r="D32" s="3" t="s">
        <v>147</v>
      </c>
      <c r="E32" s="11" t="s">
        <v>11</v>
      </c>
      <c r="F32" s="72">
        <v>126.153</v>
      </c>
      <c r="G32" s="9">
        <v>16</v>
      </c>
      <c r="H32" s="4">
        <f t="shared" si="0"/>
        <v>2018.448</v>
      </c>
      <c r="I32" s="78"/>
      <c r="J32" s="50"/>
      <c r="K32" s="79">
        <v>16</v>
      </c>
      <c r="L32" s="50">
        <f t="shared" si="2"/>
        <v>2018.448</v>
      </c>
      <c r="M32" s="79">
        <f t="shared" si="1"/>
        <v>0</v>
      </c>
      <c r="N32" s="76">
        <f t="shared" si="1"/>
        <v>0</v>
      </c>
      <c r="O32" s="4"/>
    </row>
    <row r="33" spans="1:15" ht="12.75">
      <c r="A33" s="7">
        <v>22</v>
      </c>
      <c r="B33" s="9" t="s">
        <v>13</v>
      </c>
      <c r="C33" s="7" t="s">
        <v>166</v>
      </c>
      <c r="D33" s="3" t="s">
        <v>141</v>
      </c>
      <c r="E33" s="11" t="s">
        <v>12</v>
      </c>
      <c r="F33" s="72">
        <v>285.3476</v>
      </c>
      <c r="G33" s="9">
        <v>185</v>
      </c>
      <c r="H33" s="4">
        <f t="shared" si="0"/>
        <v>52789.306</v>
      </c>
      <c r="I33" s="78"/>
      <c r="J33" s="50"/>
      <c r="K33" s="79">
        <v>49</v>
      </c>
      <c r="L33" s="50">
        <f t="shared" si="2"/>
        <v>13982.0324</v>
      </c>
      <c r="M33" s="79">
        <f t="shared" si="1"/>
        <v>136</v>
      </c>
      <c r="N33" s="76">
        <f t="shared" si="1"/>
        <v>38807.2736</v>
      </c>
      <c r="O33" s="4"/>
    </row>
    <row r="34" spans="1:15" ht="12.75">
      <c r="A34" s="7">
        <v>23</v>
      </c>
      <c r="B34" s="9" t="s">
        <v>23</v>
      </c>
      <c r="C34" s="3">
        <v>40816</v>
      </c>
      <c r="D34" s="3" t="s">
        <v>103</v>
      </c>
      <c r="E34" s="11" t="s">
        <v>12</v>
      </c>
      <c r="F34" s="72">
        <v>158.895</v>
      </c>
      <c r="G34" s="9">
        <v>36</v>
      </c>
      <c r="H34" s="4">
        <f t="shared" si="0"/>
        <v>5720.22</v>
      </c>
      <c r="I34" s="77"/>
      <c r="J34" s="50"/>
      <c r="K34" s="79">
        <v>18</v>
      </c>
      <c r="L34" s="50">
        <f t="shared" si="2"/>
        <v>2860.11</v>
      </c>
      <c r="M34" s="79">
        <f t="shared" si="1"/>
        <v>18</v>
      </c>
      <c r="N34" s="76">
        <f t="shared" si="1"/>
        <v>2860.11</v>
      </c>
      <c r="O34" s="4"/>
    </row>
    <row r="35" spans="1:17" ht="12.75">
      <c r="A35" s="7">
        <v>24</v>
      </c>
      <c r="B35" s="9" t="s">
        <v>26</v>
      </c>
      <c r="C35" s="3">
        <v>20216</v>
      </c>
      <c r="D35" s="3" t="s">
        <v>139</v>
      </c>
      <c r="E35" s="11" t="s">
        <v>11</v>
      </c>
      <c r="F35" s="72">
        <v>82.39</v>
      </c>
      <c r="G35" s="9">
        <v>31</v>
      </c>
      <c r="H35" s="4">
        <f t="shared" si="0"/>
        <v>2554.09</v>
      </c>
      <c r="I35" s="77"/>
      <c r="J35" s="50"/>
      <c r="K35" s="79">
        <v>31</v>
      </c>
      <c r="L35" s="50">
        <f t="shared" si="2"/>
        <v>2554.09</v>
      </c>
      <c r="M35" s="79">
        <f t="shared" si="1"/>
        <v>0</v>
      </c>
      <c r="N35" s="76">
        <f t="shared" si="1"/>
        <v>0</v>
      </c>
      <c r="O35" s="4"/>
      <c r="Q35" s="17"/>
    </row>
    <row r="36" spans="1:15" ht="12.75">
      <c r="A36" s="7">
        <v>25</v>
      </c>
      <c r="B36" s="9" t="s">
        <v>26</v>
      </c>
      <c r="C36" s="3">
        <v>30716</v>
      </c>
      <c r="D36" s="3" t="s">
        <v>170</v>
      </c>
      <c r="E36" s="11" t="s">
        <v>11</v>
      </c>
      <c r="F36" s="72">
        <v>82.39</v>
      </c>
      <c r="G36" s="9">
        <v>342</v>
      </c>
      <c r="H36" s="4">
        <f t="shared" si="0"/>
        <v>28177.38</v>
      </c>
      <c r="I36" s="77"/>
      <c r="J36" s="50"/>
      <c r="K36" s="79">
        <v>21</v>
      </c>
      <c r="L36" s="50">
        <f t="shared" si="2"/>
        <v>1730.19</v>
      </c>
      <c r="M36" s="79">
        <f t="shared" si="1"/>
        <v>321</v>
      </c>
      <c r="N36" s="76">
        <f t="shared" si="1"/>
        <v>26447.190000000002</v>
      </c>
      <c r="O36" s="4"/>
    </row>
    <row r="37" spans="1:15" ht="24">
      <c r="A37" s="7">
        <v>26</v>
      </c>
      <c r="B37" s="9" t="s">
        <v>159</v>
      </c>
      <c r="C37" s="2">
        <v>11015</v>
      </c>
      <c r="D37" s="2" t="s">
        <v>114</v>
      </c>
      <c r="E37" s="11" t="s">
        <v>12</v>
      </c>
      <c r="F37" s="72">
        <v>85.921</v>
      </c>
      <c r="G37" s="9">
        <v>112</v>
      </c>
      <c r="H37" s="4">
        <f t="shared" si="0"/>
        <v>9623.152</v>
      </c>
      <c r="I37" s="77"/>
      <c r="J37" s="50"/>
      <c r="K37" s="79">
        <v>38</v>
      </c>
      <c r="L37" s="50">
        <f t="shared" si="2"/>
        <v>3264.998</v>
      </c>
      <c r="M37" s="79">
        <f t="shared" si="1"/>
        <v>74</v>
      </c>
      <c r="N37" s="76">
        <f t="shared" si="1"/>
        <v>6358.154</v>
      </c>
      <c r="O37" s="4"/>
    </row>
    <row r="38" spans="1:15" ht="24">
      <c r="A38" s="7">
        <v>27</v>
      </c>
      <c r="B38" s="9" t="s">
        <v>159</v>
      </c>
      <c r="C38" s="2">
        <v>11016</v>
      </c>
      <c r="D38" s="2" t="s">
        <v>169</v>
      </c>
      <c r="E38" s="11" t="s">
        <v>12</v>
      </c>
      <c r="F38" s="72">
        <v>85.920999779</v>
      </c>
      <c r="G38" s="9"/>
      <c r="H38" s="4"/>
      <c r="I38" s="77">
        <v>505</v>
      </c>
      <c r="J38" s="50">
        <f>I38*F38</f>
        <v>43390.104888395</v>
      </c>
      <c r="K38" s="79"/>
      <c r="L38" s="50">
        <f t="shared" si="2"/>
        <v>0</v>
      </c>
      <c r="M38" s="79">
        <f t="shared" si="1"/>
        <v>505</v>
      </c>
      <c r="N38" s="76">
        <f t="shared" si="1"/>
        <v>43390.104888395</v>
      </c>
      <c r="O38" s="4"/>
    </row>
    <row r="39" spans="1:17" ht="24">
      <c r="A39" s="7">
        <v>28</v>
      </c>
      <c r="B39" s="9" t="s">
        <v>160</v>
      </c>
      <c r="C39" s="3">
        <v>10616</v>
      </c>
      <c r="D39" s="3" t="s">
        <v>141</v>
      </c>
      <c r="E39" s="11" t="s">
        <v>12</v>
      </c>
      <c r="F39" s="72">
        <v>85.921</v>
      </c>
      <c r="G39" s="9">
        <v>702</v>
      </c>
      <c r="H39" s="4">
        <f t="shared" si="0"/>
        <v>60316.542</v>
      </c>
      <c r="I39" s="77"/>
      <c r="J39" s="50"/>
      <c r="K39" s="79">
        <v>127</v>
      </c>
      <c r="L39" s="50">
        <f t="shared" si="2"/>
        <v>10911.967</v>
      </c>
      <c r="M39" s="79">
        <f t="shared" si="1"/>
        <v>575</v>
      </c>
      <c r="N39" s="76">
        <f t="shared" si="1"/>
        <v>49404.575</v>
      </c>
      <c r="O39" s="4"/>
      <c r="Q39" s="17"/>
    </row>
    <row r="40" spans="1:17" ht="12.75">
      <c r="A40" s="7">
        <v>29</v>
      </c>
      <c r="B40" s="9" t="s">
        <v>25</v>
      </c>
      <c r="C40" s="3">
        <v>30616</v>
      </c>
      <c r="D40" s="3" t="s">
        <v>141</v>
      </c>
      <c r="E40" s="11" t="s">
        <v>11</v>
      </c>
      <c r="F40" s="72">
        <v>82.39</v>
      </c>
      <c r="G40" s="9">
        <v>44</v>
      </c>
      <c r="H40" s="4">
        <f t="shared" si="0"/>
        <v>3625.16</v>
      </c>
      <c r="I40" s="77"/>
      <c r="J40" s="50"/>
      <c r="K40" s="79">
        <v>9</v>
      </c>
      <c r="L40" s="50">
        <f t="shared" si="2"/>
        <v>741.51</v>
      </c>
      <c r="M40" s="79">
        <f t="shared" si="1"/>
        <v>35</v>
      </c>
      <c r="N40" s="76">
        <f t="shared" si="1"/>
        <v>2883.6499999999996</v>
      </c>
      <c r="O40" s="4"/>
      <c r="Q40" s="17"/>
    </row>
    <row r="41" spans="1:15" ht="12.75">
      <c r="A41" s="7">
        <v>30</v>
      </c>
      <c r="B41" s="9" t="s">
        <v>25</v>
      </c>
      <c r="C41" s="3">
        <v>50716</v>
      </c>
      <c r="D41" s="3" t="s">
        <v>170</v>
      </c>
      <c r="E41" s="11" t="s">
        <v>11</v>
      </c>
      <c r="F41" s="72">
        <v>82.39</v>
      </c>
      <c r="G41" s="9">
        <v>180</v>
      </c>
      <c r="H41" s="4">
        <f t="shared" si="0"/>
        <v>14830.2</v>
      </c>
      <c r="I41" s="77"/>
      <c r="J41" s="50"/>
      <c r="K41" s="79">
        <v>14</v>
      </c>
      <c r="L41" s="50">
        <f t="shared" si="2"/>
        <v>1153.46</v>
      </c>
      <c r="M41" s="79">
        <f t="shared" si="1"/>
        <v>166</v>
      </c>
      <c r="N41" s="76">
        <f t="shared" si="1"/>
        <v>13676.740000000002</v>
      </c>
      <c r="O41" s="4"/>
    </row>
    <row r="42" spans="1:15" ht="12.75">
      <c r="A42" s="7">
        <v>31</v>
      </c>
      <c r="B42" s="9" t="s">
        <v>158</v>
      </c>
      <c r="C42" s="5">
        <v>10416</v>
      </c>
      <c r="D42" s="5" t="s">
        <v>152</v>
      </c>
      <c r="E42" s="11" t="s">
        <v>12</v>
      </c>
      <c r="F42" s="72">
        <v>85.921</v>
      </c>
      <c r="G42" s="9">
        <v>378</v>
      </c>
      <c r="H42" s="4">
        <f t="shared" si="0"/>
        <v>32478.138000000003</v>
      </c>
      <c r="I42" s="77"/>
      <c r="J42" s="50"/>
      <c r="K42" s="79">
        <v>94</v>
      </c>
      <c r="L42" s="50">
        <f t="shared" si="2"/>
        <v>8076.5740000000005</v>
      </c>
      <c r="M42" s="79">
        <f t="shared" si="1"/>
        <v>284</v>
      </c>
      <c r="N42" s="76">
        <f t="shared" si="1"/>
        <v>24401.564000000002</v>
      </c>
      <c r="O42" s="4"/>
    </row>
    <row r="43" spans="1:17" ht="12.75">
      <c r="A43" s="7">
        <v>32</v>
      </c>
      <c r="B43" s="9" t="s">
        <v>24</v>
      </c>
      <c r="C43" s="5">
        <v>10215</v>
      </c>
      <c r="D43" s="5" t="s">
        <v>139</v>
      </c>
      <c r="E43" s="11" t="s">
        <v>31</v>
      </c>
      <c r="F43" s="72">
        <v>82.39</v>
      </c>
      <c r="G43" s="9">
        <v>5</v>
      </c>
      <c r="H43" s="4">
        <f t="shared" si="0"/>
        <v>411.95</v>
      </c>
      <c r="I43" s="77"/>
      <c r="J43" s="50"/>
      <c r="K43" s="79">
        <v>5</v>
      </c>
      <c r="L43" s="50">
        <f t="shared" si="2"/>
        <v>411.95</v>
      </c>
      <c r="M43" s="79">
        <f t="shared" si="1"/>
        <v>0</v>
      </c>
      <c r="N43" s="76">
        <f t="shared" si="1"/>
        <v>0</v>
      </c>
      <c r="O43" s="4"/>
      <c r="Q43" s="17"/>
    </row>
    <row r="44" spans="1:15" ht="12.75">
      <c r="A44" s="7">
        <v>33</v>
      </c>
      <c r="B44" s="9" t="s">
        <v>24</v>
      </c>
      <c r="C44" s="5">
        <v>20616</v>
      </c>
      <c r="D44" s="5" t="s">
        <v>141</v>
      </c>
      <c r="E44" s="11" t="s">
        <v>31</v>
      </c>
      <c r="F44" s="72">
        <v>82.39</v>
      </c>
      <c r="G44" s="9">
        <v>9</v>
      </c>
      <c r="H44" s="4">
        <f t="shared" si="0"/>
        <v>741.51</v>
      </c>
      <c r="I44" s="77"/>
      <c r="J44" s="50"/>
      <c r="K44" s="79">
        <v>9</v>
      </c>
      <c r="L44" s="50">
        <f t="shared" si="2"/>
        <v>741.51</v>
      </c>
      <c r="M44" s="79">
        <f t="shared" si="1"/>
        <v>0</v>
      </c>
      <c r="N44" s="76">
        <f t="shared" si="1"/>
        <v>0</v>
      </c>
      <c r="O44" s="4"/>
    </row>
    <row r="45" spans="1:15" ht="12.75">
      <c r="A45" s="7">
        <v>34</v>
      </c>
      <c r="B45" s="9" t="s">
        <v>24</v>
      </c>
      <c r="C45" s="5">
        <v>30716</v>
      </c>
      <c r="D45" s="5" t="s">
        <v>170</v>
      </c>
      <c r="E45" s="11" t="s">
        <v>31</v>
      </c>
      <c r="F45" s="72">
        <v>82.39</v>
      </c>
      <c r="G45" s="9">
        <v>129</v>
      </c>
      <c r="H45" s="4">
        <f t="shared" si="0"/>
        <v>10628.31</v>
      </c>
      <c r="I45" s="77"/>
      <c r="J45" s="50"/>
      <c r="K45" s="79">
        <v>13</v>
      </c>
      <c r="L45" s="50">
        <f t="shared" si="2"/>
        <v>1071.07</v>
      </c>
      <c r="M45" s="79">
        <f t="shared" si="1"/>
        <v>116</v>
      </c>
      <c r="N45" s="76">
        <f t="shared" si="1"/>
        <v>9557.24</v>
      </c>
      <c r="O45" s="4"/>
    </row>
    <row r="46" spans="1:17" ht="12.75">
      <c r="A46" s="7">
        <v>35</v>
      </c>
      <c r="B46" s="9" t="s">
        <v>18</v>
      </c>
      <c r="C46" s="5" t="s">
        <v>140</v>
      </c>
      <c r="D46" s="5" t="s">
        <v>141</v>
      </c>
      <c r="E46" s="11" t="s">
        <v>11</v>
      </c>
      <c r="F46" s="72">
        <v>158.788</v>
      </c>
      <c r="G46" s="9">
        <v>8</v>
      </c>
      <c r="H46" s="4">
        <f t="shared" si="0"/>
        <v>1270.304</v>
      </c>
      <c r="I46" s="77">
        <v>30</v>
      </c>
      <c r="J46" s="50">
        <f>I46*F46</f>
        <v>4763.64</v>
      </c>
      <c r="K46" s="79">
        <v>8</v>
      </c>
      <c r="L46" s="50">
        <f t="shared" si="2"/>
        <v>1270.304</v>
      </c>
      <c r="M46" s="79">
        <f t="shared" si="1"/>
        <v>30</v>
      </c>
      <c r="N46" s="76">
        <f t="shared" si="1"/>
        <v>4763.64</v>
      </c>
      <c r="O46" s="4"/>
      <c r="Q46" s="17"/>
    </row>
    <row r="47" spans="1:15" ht="12.75">
      <c r="A47" s="7">
        <v>36</v>
      </c>
      <c r="B47" s="9" t="s">
        <v>18</v>
      </c>
      <c r="C47" s="5" t="s">
        <v>197</v>
      </c>
      <c r="D47" s="5" t="s">
        <v>175</v>
      </c>
      <c r="E47" s="11" t="s">
        <v>11</v>
      </c>
      <c r="F47" s="72">
        <v>184.682</v>
      </c>
      <c r="G47" s="9">
        <v>12</v>
      </c>
      <c r="H47" s="4">
        <f t="shared" si="0"/>
        <v>2216.1839999999997</v>
      </c>
      <c r="I47" s="77"/>
      <c r="J47" s="50"/>
      <c r="K47" s="79">
        <v>9</v>
      </c>
      <c r="L47" s="50">
        <f t="shared" si="2"/>
        <v>1662.138</v>
      </c>
      <c r="M47" s="79">
        <f t="shared" si="1"/>
        <v>3</v>
      </c>
      <c r="N47" s="76">
        <f t="shared" si="1"/>
        <v>554.0459999999998</v>
      </c>
      <c r="O47" s="4"/>
    </row>
    <row r="48" spans="1:17" ht="12.75">
      <c r="A48" s="7">
        <v>37</v>
      </c>
      <c r="B48" s="9" t="s">
        <v>27</v>
      </c>
      <c r="C48" s="5" t="s">
        <v>138</v>
      </c>
      <c r="D48" s="5" t="s">
        <v>139</v>
      </c>
      <c r="E48" s="11" t="s">
        <v>11</v>
      </c>
      <c r="F48" s="72">
        <v>185.912467</v>
      </c>
      <c r="G48" s="9">
        <v>2</v>
      </c>
      <c r="H48" s="4">
        <f t="shared" si="0"/>
        <v>371.824934</v>
      </c>
      <c r="I48" s="77"/>
      <c r="J48" s="50"/>
      <c r="K48" s="79">
        <v>2</v>
      </c>
      <c r="L48" s="50">
        <f t="shared" si="2"/>
        <v>371.824934</v>
      </c>
      <c r="M48" s="79">
        <f t="shared" si="1"/>
        <v>0</v>
      </c>
      <c r="N48" s="76">
        <f t="shared" si="1"/>
        <v>0</v>
      </c>
      <c r="O48" s="4"/>
      <c r="Q48" s="17"/>
    </row>
    <row r="49" spans="1:15" ht="12.75">
      <c r="A49" s="7">
        <v>38</v>
      </c>
      <c r="B49" s="9" t="s">
        <v>27</v>
      </c>
      <c r="C49" s="5" t="s">
        <v>138</v>
      </c>
      <c r="D49" s="5" t="s">
        <v>139</v>
      </c>
      <c r="E49" s="11" t="s">
        <v>11</v>
      </c>
      <c r="F49" s="72">
        <v>188.598196721</v>
      </c>
      <c r="G49" s="9">
        <v>29</v>
      </c>
      <c r="H49" s="4">
        <f t="shared" si="0"/>
        <v>5469.347704909</v>
      </c>
      <c r="I49" s="77"/>
      <c r="J49" s="50"/>
      <c r="K49" s="79">
        <v>8</v>
      </c>
      <c r="L49" s="50">
        <f t="shared" si="2"/>
        <v>1508.785573768</v>
      </c>
      <c r="M49" s="79">
        <f t="shared" si="1"/>
        <v>21</v>
      </c>
      <c r="N49" s="76">
        <f t="shared" si="1"/>
        <v>3960.5621311409996</v>
      </c>
      <c r="O49" s="4"/>
    </row>
    <row r="50" spans="1:17" ht="12.75">
      <c r="A50" s="7">
        <v>39</v>
      </c>
      <c r="B50" s="9" t="s">
        <v>9</v>
      </c>
      <c r="C50" s="5">
        <v>61115</v>
      </c>
      <c r="D50" s="5" t="s">
        <v>141</v>
      </c>
      <c r="E50" s="11" t="s">
        <v>12</v>
      </c>
      <c r="F50" s="72">
        <v>174.0355</v>
      </c>
      <c r="G50" s="9">
        <v>27</v>
      </c>
      <c r="H50" s="4">
        <f t="shared" si="0"/>
        <v>4698.958500000001</v>
      </c>
      <c r="I50" s="77"/>
      <c r="J50" s="50"/>
      <c r="K50" s="79">
        <v>27</v>
      </c>
      <c r="L50" s="50">
        <f t="shared" si="2"/>
        <v>4698.958500000001</v>
      </c>
      <c r="M50" s="3">
        <f t="shared" si="1"/>
        <v>0</v>
      </c>
      <c r="N50" s="76">
        <f t="shared" si="1"/>
        <v>0</v>
      </c>
      <c r="O50" s="4"/>
      <c r="Q50" s="17"/>
    </row>
    <row r="51" spans="1:15" ht="12.75">
      <c r="A51" s="7">
        <v>40</v>
      </c>
      <c r="B51" s="9" t="s">
        <v>9</v>
      </c>
      <c r="C51" s="5">
        <v>51015</v>
      </c>
      <c r="D51" s="5" t="s">
        <v>150</v>
      </c>
      <c r="E51" s="11" t="s">
        <v>12</v>
      </c>
      <c r="F51" s="72">
        <v>174.035509</v>
      </c>
      <c r="G51" s="9">
        <v>6</v>
      </c>
      <c r="H51" s="4">
        <f t="shared" si="0"/>
        <v>1044.2130539999998</v>
      </c>
      <c r="I51" s="77"/>
      <c r="J51" s="50"/>
      <c r="K51" s="79">
        <v>6</v>
      </c>
      <c r="L51" s="50">
        <f t="shared" si="2"/>
        <v>1044.2130539999998</v>
      </c>
      <c r="M51" s="3">
        <f t="shared" si="1"/>
        <v>0</v>
      </c>
      <c r="N51" s="76">
        <f t="shared" si="1"/>
        <v>0</v>
      </c>
      <c r="O51" s="4"/>
    </row>
    <row r="52" spans="1:15" ht="12.75">
      <c r="A52" s="7">
        <v>41</v>
      </c>
      <c r="B52" s="9" t="s">
        <v>9</v>
      </c>
      <c r="C52" s="5">
        <v>10316</v>
      </c>
      <c r="D52" s="5" t="s">
        <v>169</v>
      </c>
      <c r="E52" s="11" t="s">
        <v>12</v>
      </c>
      <c r="F52" s="72">
        <v>174.035514</v>
      </c>
      <c r="G52" s="9">
        <v>31</v>
      </c>
      <c r="H52" s="4">
        <f t="shared" si="0"/>
        <v>5395.100934</v>
      </c>
      <c r="I52" s="77"/>
      <c r="J52" s="50"/>
      <c r="K52" s="79">
        <v>21</v>
      </c>
      <c r="L52" s="50">
        <f t="shared" si="2"/>
        <v>3654.745794</v>
      </c>
      <c r="M52" s="3">
        <f t="shared" si="1"/>
        <v>10</v>
      </c>
      <c r="N52" s="76">
        <f t="shared" si="1"/>
        <v>1740.3551400000001</v>
      </c>
      <c r="O52" s="4"/>
    </row>
    <row r="53" spans="1:15" ht="12.75">
      <c r="A53" s="7">
        <v>42</v>
      </c>
      <c r="B53" s="9" t="s">
        <v>9</v>
      </c>
      <c r="C53" s="5">
        <v>30416</v>
      </c>
      <c r="D53" s="5" t="s">
        <v>188</v>
      </c>
      <c r="E53" s="11" t="s">
        <v>12</v>
      </c>
      <c r="F53" s="72">
        <v>174.035511</v>
      </c>
      <c r="G53" s="9">
        <v>233</v>
      </c>
      <c r="H53" s="4">
        <f t="shared" si="0"/>
        <v>40550.274063000004</v>
      </c>
      <c r="I53" s="77"/>
      <c r="J53" s="50"/>
      <c r="K53" s="79">
        <v>1</v>
      </c>
      <c r="L53" s="50">
        <f t="shared" si="2"/>
        <v>174.035511</v>
      </c>
      <c r="M53" s="3">
        <f t="shared" si="1"/>
        <v>232</v>
      </c>
      <c r="N53" s="76">
        <f t="shared" si="1"/>
        <v>40376.238552</v>
      </c>
      <c r="O53" s="4"/>
    </row>
    <row r="54" spans="1:17" ht="12.75">
      <c r="A54" s="7">
        <v>43</v>
      </c>
      <c r="B54" s="9" t="s">
        <v>29</v>
      </c>
      <c r="C54" s="5">
        <v>51015</v>
      </c>
      <c r="D54" s="5" t="s">
        <v>150</v>
      </c>
      <c r="E54" s="11" t="s">
        <v>11</v>
      </c>
      <c r="F54" s="72">
        <v>82.3151</v>
      </c>
      <c r="G54" s="9">
        <v>10</v>
      </c>
      <c r="H54" s="4">
        <f t="shared" si="0"/>
        <v>823.1510000000001</v>
      </c>
      <c r="I54" s="77"/>
      <c r="J54" s="50"/>
      <c r="K54" s="79">
        <v>10</v>
      </c>
      <c r="L54" s="50">
        <f t="shared" si="2"/>
        <v>823.1510000000001</v>
      </c>
      <c r="M54" s="3">
        <f t="shared" si="1"/>
        <v>0</v>
      </c>
      <c r="N54" s="76">
        <f t="shared" si="1"/>
        <v>0</v>
      </c>
      <c r="O54" s="4"/>
      <c r="Q54" s="17"/>
    </row>
    <row r="55" spans="1:15" ht="12.75">
      <c r="A55" s="7">
        <v>44</v>
      </c>
      <c r="B55" s="9" t="s">
        <v>29</v>
      </c>
      <c r="C55" s="5">
        <v>10316</v>
      </c>
      <c r="D55" s="5" t="s">
        <v>169</v>
      </c>
      <c r="E55" s="11" t="s">
        <v>11</v>
      </c>
      <c r="F55" s="72">
        <v>82.3151</v>
      </c>
      <c r="G55" s="9">
        <v>51</v>
      </c>
      <c r="H55" s="4">
        <f t="shared" si="0"/>
        <v>4198.0701</v>
      </c>
      <c r="I55" s="77"/>
      <c r="J55" s="50"/>
      <c r="K55" s="79">
        <v>8</v>
      </c>
      <c r="L55" s="50">
        <f t="shared" si="2"/>
        <v>658.5208</v>
      </c>
      <c r="M55" s="3">
        <f t="shared" si="1"/>
        <v>43</v>
      </c>
      <c r="N55" s="76">
        <f t="shared" si="1"/>
        <v>3539.5492999999997</v>
      </c>
      <c r="O55" s="4"/>
    </row>
    <row r="56" spans="1:15" ht="12.75">
      <c r="A56" s="7">
        <v>45</v>
      </c>
      <c r="B56" s="9" t="s">
        <v>19</v>
      </c>
      <c r="C56" s="5">
        <v>30915</v>
      </c>
      <c r="D56" s="5" t="s">
        <v>114</v>
      </c>
      <c r="E56" s="11" t="s">
        <v>12</v>
      </c>
      <c r="F56" s="72">
        <v>174.035496</v>
      </c>
      <c r="G56" s="9">
        <v>73</v>
      </c>
      <c r="H56" s="4">
        <f t="shared" si="0"/>
        <v>12704.591208</v>
      </c>
      <c r="I56" s="77"/>
      <c r="J56" s="50"/>
      <c r="K56" s="79">
        <v>21</v>
      </c>
      <c r="L56" s="50">
        <f t="shared" si="2"/>
        <v>3654.7454159999998</v>
      </c>
      <c r="M56" s="3">
        <f t="shared" si="1"/>
        <v>52</v>
      </c>
      <c r="N56" s="76">
        <f t="shared" si="1"/>
        <v>9049.845792</v>
      </c>
      <c r="O56" s="50"/>
    </row>
    <row r="57" spans="1:15" ht="12.75">
      <c r="A57" s="7">
        <v>46</v>
      </c>
      <c r="B57" s="9" t="s">
        <v>19</v>
      </c>
      <c r="C57" s="5">
        <v>41115</v>
      </c>
      <c r="D57" s="5" t="s">
        <v>113</v>
      </c>
      <c r="E57" s="11" t="s">
        <v>12</v>
      </c>
      <c r="F57" s="72">
        <v>174.035508</v>
      </c>
      <c r="G57" s="9">
        <v>59</v>
      </c>
      <c r="H57" s="4">
        <f t="shared" si="0"/>
        <v>10268.094971999999</v>
      </c>
      <c r="I57" s="77"/>
      <c r="J57" s="50"/>
      <c r="K57" s="79"/>
      <c r="L57" s="50">
        <f t="shared" si="2"/>
        <v>0</v>
      </c>
      <c r="M57" s="3">
        <f t="shared" si="1"/>
        <v>59</v>
      </c>
      <c r="N57" s="76">
        <f t="shared" si="1"/>
        <v>10268.094971999999</v>
      </c>
      <c r="O57" s="50"/>
    </row>
    <row r="58" spans="1:15" ht="12.75">
      <c r="A58" s="7">
        <v>47</v>
      </c>
      <c r="B58" s="9" t="s">
        <v>19</v>
      </c>
      <c r="C58" s="5">
        <v>20416</v>
      </c>
      <c r="D58" s="5" t="s">
        <v>150</v>
      </c>
      <c r="E58" s="11" t="s">
        <v>12</v>
      </c>
      <c r="F58" s="72">
        <v>174.0355</v>
      </c>
      <c r="G58" s="9">
        <v>259</v>
      </c>
      <c r="H58" s="4">
        <f t="shared" si="0"/>
        <v>45075.194500000005</v>
      </c>
      <c r="I58" s="77"/>
      <c r="J58" s="50"/>
      <c r="K58" s="79"/>
      <c r="L58" s="50">
        <f t="shared" si="2"/>
        <v>0</v>
      </c>
      <c r="M58" s="3">
        <f t="shared" si="1"/>
        <v>259</v>
      </c>
      <c r="N58" s="76">
        <f t="shared" si="1"/>
        <v>45075.194500000005</v>
      </c>
      <c r="O58" s="50"/>
    </row>
    <row r="59" spans="1:15" ht="12.75">
      <c r="A59" s="7">
        <v>48</v>
      </c>
      <c r="B59" s="9" t="s">
        <v>19</v>
      </c>
      <c r="C59" s="5">
        <v>10216</v>
      </c>
      <c r="D59" s="5" t="s">
        <v>161</v>
      </c>
      <c r="E59" s="11" t="s">
        <v>12</v>
      </c>
      <c r="F59" s="72">
        <v>174.035508</v>
      </c>
      <c r="G59" s="9">
        <v>29</v>
      </c>
      <c r="H59" s="4">
        <f t="shared" si="0"/>
        <v>5047.029732</v>
      </c>
      <c r="I59" s="77"/>
      <c r="J59" s="50"/>
      <c r="K59" s="79"/>
      <c r="L59" s="50">
        <f t="shared" si="2"/>
        <v>0</v>
      </c>
      <c r="M59" s="3">
        <f aca="true" t="shared" si="3" ref="M59:N87">G59+I59-K59</f>
        <v>29</v>
      </c>
      <c r="N59" s="76">
        <f t="shared" si="3"/>
        <v>5047.029732</v>
      </c>
      <c r="O59" s="50"/>
    </row>
    <row r="60" spans="1:15" ht="12.75">
      <c r="A60" s="7">
        <v>49</v>
      </c>
      <c r="B60" s="9" t="s">
        <v>19</v>
      </c>
      <c r="C60" s="5">
        <v>51115</v>
      </c>
      <c r="D60" s="5" t="s">
        <v>74</v>
      </c>
      <c r="E60" s="11" t="s">
        <v>11</v>
      </c>
      <c r="F60" s="72">
        <v>82.315111</v>
      </c>
      <c r="G60" s="9">
        <v>23</v>
      </c>
      <c r="H60" s="4">
        <f t="shared" si="0"/>
        <v>1893.2475530000002</v>
      </c>
      <c r="I60" s="77"/>
      <c r="J60" s="50"/>
      <c r="K60" s="79">
        <v>2</v>
      </c>
      <c r="L60" s="50">
        <f t="shared" si="2"/>
        <v>164.630222</v>
      </c>
      <c r="M60" s="3">
        <f t="shared" si="3"/>
        <v>21</v>
      </c>
      <c r="N60" s="76">
        <f t="shared" si="3"/>
        <v>1728.6173310000001</v>
      </c>
      <c r="O60" s="4"/>
    </row>
    <row r="61" spans="1:15" ht="12.75">
      <c r="A61" s="7">
        <v>50</v>
      </c>
      <c r="B61" s="9" t="s">
        <v>19</v>
      </c>
      <c r="C61" s="5">
        <v>51115</v>
      </c>
      <c r="D61" s="5" t="s">
        <v>74</v>
      </c>
      <c r="E61" s="11" t="s">
        <v>11</v>
      </c>
      <c r="F61" s="72">
        <v>82.315103</v>
      </c>
      <c r="G61" s="9">
        <v>10</v>
      </c>
      <c r="H61" s="4">
        <f t="shared" si="0"/>
        <v>823.15103</v>
      </c>
      <c r="I61" s="77"/>
      <c r="J61" s="50"/>
      <c r="K61" s="79"/>
      <c r="L61" s="50">
        <f t="shared" si="2"/>
        <v>0</v>
      </c>
      <c r="M61" s="3">
        <f t="shared" si="3"/>
        <v>10</v>
      </c>
      <c r="N61" s="76">
        <f t="shared" si="3"/>
        <v>823.15103</v>
      </c>
      <c r="O61" s="4"/>
    </row>
    <row r="62" spans="1:15" ht="12.75">
      <c r="A62" s="7">
        <v>51</v>
      </c>
      <c r="B62" s="9" t="s">
        <v>19</v>
      </c>
      <c r="C62" s="5">
        <v>10116</v>
      </c>
      <c r="D62" s="5" t="s">
        <v>139</v>
      </c>
      <c r="E62" s="11" t="s">
        <v>11</v>
      </c>
      <c r="F62" s="72">
        <v>82.3151</v>
      </c>
      <c r="G62" s="9">
        <v>98</v>
      </c>
      <c r="H62" s="4">
        <f t="shared" si="0"/>
        <v>8066.8798</v>
      </c>
      <c r="I62" s="77"/>
      <c r="J62" s="50"/>
      <c r="K62" s="79"/>
      <c r="L62" s="50">
        <f t="shared" si="2"/>
        <v>0</v>
      </c>
      <c r="M62" s="3">
        <f t="shared" si="3"/>
        <v>98</v>
      </c>
      <c r="N62" s="76">
        <f t="shared" si="3"/>
        <v>8066.8798</v>
      </c>
      <c r="O62" s="4"/>
    </row>
    <row r="63" spans="1:15" ht="12.75">
      <c r="A63" s="7">
        <v>52</v>
      </c>
      <c r="B63" s="9" t="s">
        <v>28</v>
      </c>
      <c r="C63" s="5">
        <v>280315</v>
      </c>
      <c r="D63" s="5" t="s">
        <v>78</v>
      </c>
      <c r="E63" s="11" t="s">
        <v>12</v>
      </c>
      <c r="F63" s="72">
        <v>107.4601</v>
      </c>
      <c r="G63" s="9">
        <v>5</v>
      </c>
      <c r="H63" s="4">
        <f t="shared" si="0"/>
        <v>537.3004999999999</v>
      </c>
      <c r="I63" s="77"/>
      <c r="J63" s="50"/>
      <c r="K63" s="79">
        <v>5</v>
      </c>
      <c r="L63" s="50">
        <f t="shared" si="2"/>
        <v>537.3004999999999</v>
      </c>
      <c r="M63" s="3">
        <f t="shared" si="3"/>
        <v>0</v>
      </c>
      <c r="N63" s="76">
        <f t="shared" si="3"/>
        <v>0</v>
      </c>
      <c r="O63" s="50"/>
    </row>
    <row r="64" spans="1:15" ht="12.75">
      <c r="A64" s="7">
        <v>53</v>
      </c>
      <c r="B64" s="9" t="s">
        <v>28</v>
      </c>
      <c r="C64" s="5">
        <v>580815</v>
      </c>
      <c r="D64" s="5" t="s">
        <v>148</v>
      </c>
      <c r="E64" s="11" t="s">
        <v>12</v>
      </c>
      <c r="F64" s="72">
        <v>174.0355</v>
      </c>
      <c r="G64" s="9">
        <v>64</v>
      </c>
      <c r="H64" s="4">
        <f t="shared" si="0"/>
        <v>11138.272</v>
      </c>
      <c r="I64" s="77"/>
      <c r="J64" s="50"/>
      <c r="K64" s="79"/>
      <c r="L64" s="50">
        <f t="shared" si="2"/>
        <v>0</v>
      </c>
      <c r="M64" s="3">
        <f t="shared" si="3"/>
        <v>64</v>
      </c>
      <c r="N64" s="76">
        <f t="shared" si="3"/>
        <v>11138.272</v>
      </c>
      <c r="O64" s="50"/>
    </row>
    <row r="65" spans="1:15" ht="12.75">
      <c r="A65" s="7">
        <v>54</v>
      </c>
      <c r="B65" s="9" t="s">
        <v>28</v>
      </c>
      <c r="C65" s="5">
        <v>580815</v>
      </c>
      <c r="D65" s="5" t="s">
        <v>148</v>
      </c>
      <c r="E65" s="11" t="s">
        <v>12</v>
      </c>
      <c r="F65" s="72">
        <v>174.0354493</v>
      </c>
      <c r="G65" s="9">
        <v>25</v>
      </c>
      <c r="H65" s="4">
        <f t="shared" si="0"/>
        <v>4350.8862325</v>
      </c>
      <c r="I65" s="77"/>
      <c r="J65" s="50"/>
      <c r="K65" s="79"/>
      <c r="L65" s="50">
        <f t="shared" si="2"/>
        <v>0</v>
      </c>
      <c r="M65" s="3">
        <f t="shared" si="3"/>
        <v>25</v>
      </c>
      <c r="N65" s="76">
        <f t="shared" si="3"/>
        <v>4350.8862325</v>
      </c>
      <c r="O65" s="50"/>
    </row>
    <row r="66" spans="1:15" ht="12.75">
      <c r="A66" s="7">
        <v>55</v>
      </c>
      <c r="B66" s="9" t="s">
        <v>28</v>
      </c>
      <c r="C66" s="5">
        <v>580815</v>
      </c>
      <c r="D66" s="5" t="s">
        <v>148</v>
      </c>
      <c r="E66" s="11" t="s">
        <v>12</v>
      </c>
      <c r="F66" s="72">
        <v>174.0355</v>
      </c>
      <c r="G66" s="9">
        <v>27</v>
      </c>
      <c r="H66" s="4">
        <f t="shared" si="0"/>
        <v>4698.958500000001</v>
      </c>
      <c r="I66" s="77"/>
      <c r="J66" s="50"/>
      <c r="K66" s="79"/>
      <c r="L66" s="50">
        <f t="shared" si="2"/>
        <v>0</v>
      </c>
      <c r="M66" s="3">
        <f t="shared" si="3"/>
        <v>27</v>
      </c>
      <c r="N66" s="76">
        <f t="shared" si="3"/>
        <v>4698.958500000001</v>
      </c>
      <c r="O66" s="50"/>
    </row>
    <row r="67" spans="1:15" ht="12.75">
      <c r="A67" s="7">
        <v>56</v>
      </c>
      <c r="B67" s="9" t="s">
        <v>28</v>
      </c>
      <c r="C67" s="5">
        <v>20416</v>
      </c>
      <c r="D67" s="5" t="s">
        <v>167</v>
      </c>
      <c r="E67" s="11" t="s">
        <v>12</v>
      </c>
      <c r="F67" s="72">
        <v>174.035514</v>
      </c>
      <c r="G67" s="9">
        <v>42</v>
      </c>
      <c r="H67" s="4">
        <f t="shared" si="0"/>
        <v>7309.491588</v>
      </c>
      <c r="I67" s="77"/>
      <c r="J67" s="50"/>
      <c r="K67" s="79"/>
      <c r="L67" s="50">
        <f t="shared" si="2"/>
        <v>0</v>
      </c>
      <c r="M67" s="3">
        <f t="shared" si="3"/>
        <v>42</v>
      </c>
      <c r="N67" s="76">
        <f t="shared" si="3"/>
        <v>7309.491588</v>
      </c>
      <c r="O67" s="50"/>
    </row>
    <row r="68" spans="1:17" ht="12.75">
      <c r="A68" s="7">
        <v>57</v>
      </c>
      <c r="B68" s="9" t="s">
        <v>28</v>
      </c>
      <c r="C68" s="5">
        <v>290315</v>
      </c>
      <c r="D68" s="5" t="s">
        <v>161</v>
      </c>
      <c r="E68" s="11" t="s">
        <v>12</v>
      </c>
      <c r="F68" s="72">
        <v>174.035514</v>
      </c>
      <c r="G68" s="9">
        <v>3</v>
      </c>
      <c r="H68" s="4">
        <f t="shared" si="0"/>
        <v>522.106542</v>
      </c>
      <c r="I68" s="77"/>
      <c r="J68" s="50"/>
      <c r="K68" s="79">
        <v>3</v>
      </c>
      <c r="L68" s="50">
        <f t="shared" si="2"/>
        <v>522.106542</v>
      </c>
      <c r="M68" s="3">
        <f t="shared" si="3"/>
        <v>0</v>
      </c>
      <c r="N68" s="76">
        <f t="shared" si="3"/>
        <v>0</v>
      </c>
      <c r="O68" s="50"/>
      <c r="Q68" s="17"/>
    </row>
    <row r="69" spans="1:17" ht="12.75">
      <c r="A69" s="7">
        <v>58</v>
      </c>
      <c r="B69" s="9" t="s">
        <v>28</v>
      </c>
      <c r="C69" s="5" t="s">
        <v>198</v>
      </c>
      <c r="D69" s="5" t="s">
        <v>161</v>
      </c>
      <c r="E69" s="11" t="s">
        <v>12</v>
      </c>
      <c r="F69" s="72">
        <v>174.035497364</v>
      </c>
      <c r="G69" s="9">
        <v>190</v>
      </c>
      <c r="H69" s="4">
        <f t="shared" si="0"/>
        <v>33066.74449916</v>
      </c>
      <c r="I69" s="77"/>
      <c r="J69" s="50"/>
      <c r="K69" s="79">
        <v>17</v>
      </c>
      <c r="L69" s="50">
        <f t="shared" si="2"/>
        <v>2958.603455188</v>
      </c>
      <c r="M69" s="3">
        <f t="shared" si="3"/>
        <v>173</v>
      </c>
      <c r="N69" s="76">
        <f t="shared" si="3"/>
        <v>30108.141043972</v>
      </c>
      <c r="O69" s="50"/>
      <c r="Q69" s="17"/>
    </row>
    <row r="70" spans="1:15" ht="12.75">
      <c r="A70" s="7">
        <v>59</v>
      </c>
      <c r="B70" s="9" t="s">
        <v>10</v>
      </c>
      <c r="C70" s="5">
        <v>61115</v>
      </c>
      <c r="D70" s="5" t="s">
        <v>149</v>
      </c>
      <c r="E70" s="11" t="s">
        <v>11</v>
      </c>
      <c r="F70" s="72">
        <v>82.3151</v>
      </c>
      <c r="G70" s="9">
        <v>35</v>
      </c>
      <c r="H70" s="4">
        <f t="shared" si="0"/>
        <v>2881.0285</v>
      </c>
      <c r="I70" s="77"/>
      <c r="J70" s="50"/>
      <c r="K70" s="79"/>
      <c r="L70" s="50">
        <f t="shared" si="2"/>
        <v>0</v>
      </c>
      <c r="M70" s="3">
        <f t="shared" si="3"/>
        <v>35</v>
      </c>
      <c r="N70" s="76">
        <f t="shared" si="3"/>
        <v>2881.0285</v>
      </c>
      <c r="O70" s="4"/>
    </row>
    <row r="71" spans="1:15" ht="12.75">
      <c r="A71" s="7">
        <v>60</v>
      </c>
      <c r="B71" s="9" t="s">
        <v>10</v>
      </c>
      <c r="C71" s="5">
        <v>61115</v>
      </c>
      <c r="D71" s="5" t="s">
        <v>149</v>
      </c>
      <c r="E71" s="11" t="s">
        <v>11</v>
      </c>
      <c r="F71" s="72">
        <v>82.315118</v>
      </c>
      <c r="G71" s="9">
        <v>12</v>
      </c>
      <c r="H71" s="4">
        <f t="shared" si="0"/>
        <v>987.781416</v>
      </c>
      <c r="I71" s="77"/>
      <c r="J71" s="50"/>
      <c r="K71" s="79"/>
      <c r="L71" s="50">
        <f t="shared" si="2"/>
        <v>0</v>
      </c>
      <c r="M71" s="3">
        <f t="shared" si="3"/>
        <v>12</v>
      </c>
      <c r="N71" s="76">
        <f t="shared" si="3"/>
        <v>987.781416</v>
      </c>
      <c r="O71" s="4"/>
    </row>
    <row r="72" spans="1:15" ht="12.75">
      <c r="A72" s="7">
        <v>61</v>
      </c>
      <c r="B72" s="9" t="s">
        <v>10</v>
      </c>
      <c r="C72" s="5">
        <v>71115</v>
      </c>
      <c r="D72" s="5" t="s">
        <v>149</v>
      </c>
      <c r="E72" s="11" t="s">
        <v>11</v>
      </c>
      <c r="F72" s="72">
        <v>82.315105</v>
      </c>
      <c r="G72" s="9">
        <v>7</v>
      </c>
      <c r="H72" s="4">
        <f t="shared" si="0"/>
        <v>576.205735</v>
      </c>
      <c r="I72" s="77"/>
      <c r="J72" s="50"/>
      <c r="K72" s="79">
        <v>2</v>
      </c>
      <c r="L72" s="50">
        <f t="shared" si="2"/>
        <v>164.63021</v>
      </c>
      <c r="M72" s="3">
        <f t="shared" si="3"/>
        <v>5</v>
      </c>
      <c r="N72" s="76">
        <f t="shared" si="3"/>
        <v>411.57552499999997</v>
      </c>
      <c r="O72" s="4"/>
    </row>
    <row r="73" spans="1:15" ht="12.75">
      <c r="A73" s="7">
        <v>62</v>
      </c>
      <c r="B73" s="9" t="s">
        <v>10</v>
      </c>
      <c r="C73" s="5">
        <v>10116</v>
      </c>
      <c r="D73" s="5" t="s">
        <v>168</v>
      </c>
      <c r="E73" s="11" t="s">
        <v>11</v>
      </c>
      <c r="F73" s="72">
        <v>82.315133</v>
      </c>
      <c r="G73" s="9">
        <v>15</v>
      </c>
      <c r="H73" s="4">
        <f t="shared" si="0"/>
        <v>1234.726995</v>
      </c>
      <c r="I73" s="77"/>
      <c r="J73" s="50"/>
      <c r="K73" s="79"/>
      <c r="L73" s="50">
        <f t="shared" si="2"/>
        <v>0</v>
      </c>
      <c r="M73" s="3">
        <f t="shared" si="3"/>
        <v>15</v>
      </c>
      <c r="N73" s="76">
        <f t="shared" si="3"/>
        <v>1234.726995</v>
      </c>
      <c r="O73" s="4"/>
    </row>
    <row r="74" spans="1:15" ht="12.75">
      <c r="A74" s="7">
        <v>63</v>
      </c>
      <c r="B74" s="9" t="s">
        <v>10</v>
      </c>
      <c r="C74" s="5">
        <v>20316</v>
      </c>
      <c r="D74" s="5" t="s">
        <v>187</v>
      </c>
      <c r="E74" s="11" t="s">
        <v>11</v>
      </c>
      <c r="F74" s="72">
        <v>82.3151</v>
      </c>
      <c r="G74" s="9">
        <v>99</v>
      </c>
      <c r="H74" s="4">
        <f t="shared" si="0"/>
        <v>8149.1949</v>
      </c>
      <c r="I74" s="77"/>
      <c r="J74" s="50"/>
      <c r="K74" s="79"/>
      <c r="L74" s="50">
        <f t="shared" si="2"/>
        <v>0</v>
      </c>
      <c r="M74" s="3">
        <f t="shared" si="3"/>
        <v>99</v>
      </c>
      <c r="N74" s="76">
        <f t="shared" si="3"/>
        <v>8149.1949</v>
      </c>
      <c r="O74" s="4"/>
    </row>
    <row r="75" spans="1:17" ht="12.75">
      <c r="A75" s="7">
        <v>64</v>
      </c>
      <c r="B75" s="9" t="s">
        <v>33</v>
      </c>
      <c r="C75" s="5" t="s">
        <v>174</v>
      </c>
      <c r="D75" s="5" t="s">
        <v>175</v>
      </c>
      <c r="E75" s="11" t="s">
        <v>11</v>
      </c>
      <c r="F75" s="72">
        <v>168.525</v>
      </c>
      <c r="G75" s="9">
        <v>10</v>
      </c>
      <c r="H75" s="4">
        <f t="shared" si="0"/>
        <v>1685.25</v>
      </c>
      <c r="I75" s="77"/>
      <c r="J75" s="50"/>
      <c r="K75" s="79">
        <v>10</v>
      </c>
      <c r="L75" s="50">
        <f t="shared" si="2"/>
        <v>1685.25</v>
      </c>
      <c r="M75" s="79">
        <f t="shared" si="3"/>
        <v>0</v>
      </c>
      <c r="N75" s="76">
        <f>H75+J75-L75</f>
        <v>0</v>
      </c>
      <c r="O75" s="4"/>
      <c r="Q75" s="17"/>
    </row>
    <row r="76" spans="1:15" ht="12.75">
      <c r="A76" s="7">
        <v>65</v>
      </c>
      <c r="B76" s="9" t="s">
        <v>33</v>
      </c>
      <c r="C76" s="5" t="s">
        <v>199</v>
      </c>
      <c r="D76" s="5" t="s">
        <v>175</v>
      </c>
      <c r="E76" s="11" t="s">
        <v>11</v>
      </c>
      <c r="F76" s="72">
        <v>175.76891111</v>
      </c>
      <c r="G76" s="9">
        <v>115</v>
      </c>
      <c r="H76" s="4">
        <f t="shared" si="0"/>
        <v>20213.42477765</v>
      </c>
      <c r="I76" s="77"/>
      <c r="J76" s="50"/>
      <c r="K76" s="79">
        <v>35</v>
      </c>
      <c r="L76" s="50">
        <f t="shared" si="2"/>
        <v>6151.91188885</v>
      </c>
      <c r="M76" s="79">
        <f t="shared" si="3"/>
        <v>80</v>
      </c>
      <c r="N76" s="76">
        <f t="shared" si="3"/>
        <v>14061.512888800002</v>
      </c>
      <c r="O76" s="4"/>
    </row>
    <row r="77" spans="1:15" ht="12.75">
      <c r="A77" s="7">
        <v>66</v>
      </c>
      <c r="B77" s="9" t="s">
        <v>33</v>
      </c>
      <c r="C77" s="5" t="s">
        <v>174</v>
      </c>
      <c r="D77" s="5" t="s">
        <v>175</v>
      </c>
      <c r="E77" s="11" t="s">
        <v>11</v>
      </c>
      <c r="F77" s="72">
        <v>168.567778</v>
      </c>
      <c r="G77" s="9">
        <v>5</v>
      </c>
      <c r="H77" s="4">
        <f t="shared" si="0"/>
        <v>842.83889</v>
      </c>
      <c r="I77" s="77"/>
      <c r="J77" s="50"/>
      <c r="K77" s="79">
        <v>5</v>
      </c>
      <c r="L77" s="50">
        <f t="shared" si="2"/>
        <v>842.83889</v>
      </c>
      <c r="M77" s="79">
        <f t="shared" si="3"/>
        <v>0</v>
      </c>
      <c r="N77" s="76">
        <f t="shared" si="3"/>
        <v>0</v>
      </c>
      <c r="O77" s="4"/>
    </row>
    <row r="78" spans="1:15" ht="24">
      <c r="A78" s="7">
        <v>67</v>
      </c>
      <c r="B78" s="9" t="s">
        <v>145</v>
      </c>
      <c r="C78" s="5" t="s">
        <v>192</v>
      </c>
      <c r="D78" s="5" t="s">
        <v>147</v>
      </c>
      <c r="E78" s="11" t="s">
        <v>66</v>
      </c>
      <c r="F78" s="72">
        <v>89.366398148</v>
      </c>
      <c r="G78" s="9">
        <v>46</v>
      </c>
      <c r="H78" s="4">
        <f t="shared" si="0"/>
        <v>4110.854314808</v>
      </c>
      <c r="I78" s="77"/>
      <c r="J78" s="50"/>
      <c r="K78" s="79">
        <v>20</v>
      </c>
      <c r="L78" s="50">
        <f aca="true" t="shared" si="4" ref="L78:L87">K78*F78</f>
        <v>1787.3279629600001</v>
      </c>
      <c r="M78" s="3">
        <f t="shared" si="3"/>
        <v>26</v>
      </c>
      <c r="N78" s="76">
        <f t="shared" si="3"/>
        <v>2323.5263518479996</v>
      </c>
      <c r="O78" s="4"/>
    </row>
    <row r="79" spans="1:15" ht="24">
      <c r="A79" s="7">
        <v>68</v>
      </c>
      <c r="B79" s="9" t="s">
        <v>171</v>
      </c>
      <c r="C79" s="5" t="s">
        <v>184</v>
      </c>
      <c r="D79" s="5" t="s">
        <v>172</v>
      </c>
      <c r="E79" s="11" t="s">
        <v>12</v>
      </c>
      <c r="F79" s="72">
        <v>98.7824</v>
      </c>
      <c r="G79" s="9">
        <v>22</v>
      </c>
      <c r="H79" s="4">
        <f t="shared" si="0"/>
        <v>2173.2128</v>
      </c>
      <c r="I79" s="77"/>
      <c r="J79" s="50"/>
      <c r="K79" s="79"/>
      <c r="L79" s="50">
        <f t="shared" si="4"/>
        <v>0</v>
      </c>
      <c r="M79" s="3">
        <f t="shared" si="3"/>
        <v>22</v>
      </c>
      <c r="N79" s="76">
        <f t="shared" si="3"/>
        <v>2173.2128</v>
      </c>
      <c r="O79" s="4"/>
    </row>
    <row r="80" spans="1:15" ht="24">
      <c r="A80" s="7">
        <v>69</v>
      </c>
      <c r="B80" s="9" t="s">
        <v>179</v>
      </c>
      <c r="C80" s="5" t="s">
        <v>193</v>
      </c>
      <c r="D80" s="5" t="s">
        <v>153</v>
      </c>
      <c r="E80" s="51" t="s">
        <v>12</v>
      </c>
      <c r="F80" s="72">
        <v>98.782403509</v>
      </c>
      <c r="G80" s="9">
        <v>29</v>
      </c>
      <c r="H80" s="4">
        <f t="shared" si="0"/>
        <v>2864.689701761</v>
      </c>
      <c r="I80" s="77"/>
      <c r="J80" s="50"/>
      <c r="K80" s="79">
        <v>5</v>
      </c>
      <c r="L80" s="50">
        <f t="shared" si="4"/>
        <v>493.912017545</v>
      </c>
      <c r="M80" s="3">
        <f t="shared" si="3"/>
        <v>24</v>
      </c>
      <c r="N80" s="76">
        <f t="shared" si="3"/>
        <v>2370.777684216</v>
      </c>
      <c r="O80" s="4"/>
    </row>
    <row r="81" spans="1:15" ht="24">
      <c r="A81" s="7">
        <v>70</v>
      </c>
      <c r="B81" s="9" t="s">
        <v>146</v>
      </c>
      <c r="C81" s="5" t="s">
        <v>185</v>
      </c>
      <c r="D81" s="5" t="s">
        <v>172</v>
      </c>
      <c r="E81" s="51" t="s">
        <v>66</v>
      </c>
      <c r="F81" s="72">
        <v>89.366397959</v>
      </c>
      <c r="G81" s="9">
        <v>15</v>
      </c>
      <c r="H81" s="4">
        <f t="shared" si="0"/>
        <v>1340.4959693849999</v>
      </c>
      <c r="I81" s="77"/>
      <c r="J81" s="50"/>
      <c r="K81" s="79"/>
      <c r="L81" s="50">
        <f t="shared" si="4"/>
        <v>0</v>
      </c>
      <c r="M81" s="3">
        <f t="shared" si="3"/>
        <v>15</v>
      </c>
      <c r="N81" s="76">
        <f t="shared" si="3"/>
        <v>1340.4959693849999</v>
      </c>
      <c r="O81" s="4"/>
    </row>
    <row r="82" spans="1:15" ht="24">
      <c r="A82" s="7"/>
      <c r="B82" s="9" t="s">
        <v>144</v>
      </c>
      <c r="C82" s="5" t="s">
        <v>208</v>
      </c>
      <c r="D82" s="5">
        <v>31.0718</v>
      </c>
      <c r="E82" s="51" t="s">
        <v>66</v>
      </c>
      <c r="F82" s="72">
        <v>89.366399444</v>
      </c>
      <c r="G82" s="9"/>
      <c r="H82" s="4"/>
      <c r="I82" s="77">
        <v>28</v>
      </c>
      <c r="J82" s="50">
        <f>I82*F82</f>
        <v>2502.259184432</v>
      </c>
      <c r="K82" s="79"/>
      <c r="L82" s="50">
        <f t="shared" si="4"/>
        <v>0</v>
      </c>
      <c r="M82" s="3">
        <f t="shared" si="3"/>
        <v>28</v>
      </c>
      <c r="N82" s="76">
        <f t="shared" si="3"/>
        <v>2502.259184432</v>
      </c>
      <c r="O82" s="4"/>
    </row>
    <row r="83" spans="1:15" ht="24">
      <c r="A83" s="7">
        <v>71</v>
      </c>
      <c r="B83" s="9" t="s">
        <v>151</v>
      </c>
      <c r="C83" s="5" t="s">
        <v>209</v>
      </c>
      <c r="D83" s="5" t="s">
        <v>153</v>
      </c>
      <c r="E83" s="51" t="s">
        <v>12</v>
      </c>
      <c r="F83" s="72">
        <v>98.782399922</v>
      </c>
      <c r="G83" s="9"/>
      <c r="H83" s="4"/>
      <c r="I83" s="77">
        <v>42</v>
      </c>
      <c r="J83" s="50">
        <f>I83*F83</f>
        <v>4148.860796724</v>
      </c>
      <c r="K83" s="79"/>
      <c r="L83" s="50">
        <f t="shared" si="4"/>
        <v>0</v>
      </c>
      <c r="M83" s="3">
        <f t="shared" si="3"/>
        <v>42</v>
      </c>
      <c r="N83" s="76">
        <f t="shared" si="3"/>
        <v>4148.860796724</v>
      </c>
      <c r="O83" s="4"/>
    </row>
    <row r="84" spans="1:17" ht="12.75">
      <c r="A84" s="7">
        <v>72</v>
      </c>
      <c r="B84" s="9" t="s">
        <v>65</v>
      </c>
      <c r="C84" s="5" t="s">
        <v>143</v>
      </c>
      <c r="D84" s="5" t="s">
        <v>64</v>
      </c>
      <c r="E84" s="51" t="s">
        <v>66</v>
      </c>
      <c r="F84" s="72">
        <v>202.23</v>
      </c>
      <c r="G84" s="9">
        <v>27</v>
      </c>
      <c r="H84" s="4">
        <f>G84*F84</f>
        <v>5460.21</v>
      </c>
      <c r="I84" s="77"/>
      <c r="J84" s="50"/>
      <c r="K84" s="79">
        <v>8</v>
      </c>
      <c r="L84" s="50">
        <f t="shared" si="4"/>
        <v>1617.84</v>
      </c>
      <c r="M84" s="3">
        <f t="shared" si="3"/>
        <v>19</v>
      </c>
      <c r="N84" s="76">
        <f t="shared" si="3"/>
        <v>3842.37</v>
      </c>
      <c r="O84" s="4"/>
      <c r="Q84" s="17"/>
    </row>
    <row r="85" spans="1:15" ht="12.75">
      <c r="A85" s="7">
        <v>73</v>
      </c>
      <c r="B85" s="9" t="s">
        <v>65</v>
      </c>
      <c r="C85" s="5" t="s">
        <v>176</v>
      </c>
      <c r="D85" s="5" t="s">
        <v>113</v>
      </c>
      <c r="E85" s="51" t="s">
        <v>66</v>
      </c>
      <c r="F85" s="72">
        <v>186.86475</v>
      </c>
      <c r="G85" s="9">
        <v>2</v>
      </c>
      <c r="H85" s="4">
        <f>G85*F85</f>
        <v>373.7295</v>
      </c>
      <c r="I85" s="77"/>
      <c r="J85" s="50"/>
      <c r="K85" s="79">
        <v>2</v>
      </c>
      <c r="L85" s="50">
        <f t="shared" si="4"/>
        <v>373.7295</v>
      </c>
      <c r="M85" s="3">
        <f t="shared" si="3"/>
        <v>0</v>
      </c>
      <c r="N85" s="76">
        <f t="shared" si="3"/>
        <v>0</v>
      </c>
      <c r="O85" s="4"/>
    </row>
    <row r="86" spans="1:15" ht="12.75">
      <c r="A86" s="7">
        <v>74</v>
      </c>
      <c r="B86" s="9" t="s">
        <v>65</v>
      </c>
      <c r="C86" s="5" t="s">
        <v>176</v>
      </c>
      <c r="D86" s="5" t="s">
        <v>113</v>
      </c>
      <c r="E86" s="51" t="s">
        <v>66</v>
      </c>
      <c r="F86" s="72">
        <v>186.908</v>
      </c>
      <c r="G86" s="9">
        <v>1</v>
      </c>
      <c r="H86" s="4">
        <f>G86*F86</f>
        <v>186.908</v>
      </c>
      <c r="I86" s="77"/>
      <c r="J86" s="50"/>
      <c r="K86" s="79">
        <v>1</v>
      </c>
      <c r="L86" s="50">
        <f t="shared" si="4"/>
        <v>186.908</v>
      </c>
      <c r="M86" s="3">
        <f t="shared" si="3"/>
        <v>0</v>
      </c>
      <c r="N86" s="76">
        <f t="shared" si="3"/>
        <v>0</v>
      </c>
      <c r="O86" s="4"/>
    </row>
    <row r="87" spans="1:15" ht="12.75">
      <c r="A87" s="7">
        <v>75</v>
      </c>
      <c r="B87" s="9" t="s">
        <v>65</v>
      </c>
      <c r="C87" s="5" t="s">
        <v>200</v>
      </c>
      <c r="D87" s="5" t="s">
        <v>139</v>
      </c>
      <c r="E87" s="51" t="s">
        <v>66</v>
      </c>
      <c r="F87" s="72">
        <v>195.6602</v>
      </c>
      <c r="G87" s="9">
        <v>41</v>
      </c>
      <c r="H87" s="4">
        <f>G87*F87</f>
        <v>8022.0682</v>
      </c>
      <c r="I87" s="77"/>
      <c r="J87" s="50"/>
      <c r="K87" s="79">
        <v>16</v>
      </c>
      <c r="L87" s="50">
        <f t="shared" si="4"/>
        <v>3130.5632</v>
      </c>
      <c r="M87" s="3">
        <f t="shared" si="3"/>
        <v>25</v>
      </c>
      <c r="N87" s="76">
        <f t="shared" si="3"/>
        <v>4891.504999999999</v>
      </c>
      <c r="O87" s="4"/>
    </row>
    <row r="88" spans="1:15" ht="12" customHeight="1">
      <c r="A88" s="28"/>
      <c r="B88" s="13" t="s">
        <v>30</v>
      </c>
      <c r="C88" s="29"/>
      <c r="D88" s="29"/>
      <c r="E88" s="29"/>
      <c r="F88" s="72"/>
      <c r="G88" s="9"/>
      <c r="H88" s="30">
        <f>SUM(H12:H87)</f>
        <v>911106.6596941359</v>
      </c>
      <c r="I88" s="12"/>
      <c r="J88" s="52">
        <v>88352</v>
      </c>
      <c r="K88" s="31"/>
      <c r="L88" s="52">
        <f>SUM(L12:L87)</f>
        <v>139237.490796516</v>
      </c>
      <c r="M88" s="31"/>
      <c r="N88" s="30">
        <v>860221.17</v>
      </c>
      <c r="O88" s="30"/>
    </row>
    <row r="89" spans="1:15" ht="12" customHeight="1">
      <c r="A89" s="61"/>
      <c r="B89" s="15"/>
      <c r="C89" s="62"/>
      <c r="D89" s="62"/>
      <c r="E89" s="62"/>
      <c r="F89" s="74"/>
      <c r="G89" s="41"/>
      <c r="H89" s="37"/>
      <c r="I89" s="18"/>
      <c r="J89" s="67"/>
      <c r="K89" s="36"/>
      <c r="L89" s="67"/>
      <c r="M89" s="36"/>
      <c r="N89" s="37"/>
      <c r="O89" s="37"/>
    </row>
    <row r="90" spans="1:15" ht="12" customHeight="1">
      <c r="A90" s="61"/>
      <c r="B90" s="15"/>
      <c r="C90" s="62"/>
      <c r="D90" s="62"/>
      <c r="E90" s="62"/>
      <c r="F90" s="74"/>
      <c r="G90" s="41"/>
      <c r="H90" s="37"/>
      <c r="I90" s="18"/>
      <c r="J90" s="67"/>
      <c r="K90" s="36"/>
      <c r="L90" s="67"/>
      <c r="M90" s="36"/>
      <c r="N90" s="37"/>
      <c r="O90" s="37"/>
    </row>
    <row r="91" spans="1:15" ht="12" customHeight="1">
      <c r="A91" s="61"/>
      <c r="B91" s="15"/>
      <c r="C91" s="62"/>
      <c r="D91" s="62"/>
      <c r="E91" s="62"/>
      <c r="F91" s="74"/>
      <c r="G91" s="41"/>
      <c r="H91" s="37"/>
      <c r="I91" s="18"/>
      <c r="J91" s="67"/>
      <c r="K91" s="36"/>
      <c r="L91" s="67"/>
      <c r="M91" s="36"/>
      <c r="N91" s="37"/>
      <c r="O91" s="37"/>
    </row>
    <row r="92" spans="1:15" ht="12.75">
      <c r="A92" s="61"/>
      <c r="B92" s="15"/>
      <c r="C92" s="62"/>
      <c r="D92" s="62"/>
      <c r="E92" s="62"/>
      <c r="F92" s="74"/>
      <c r="G92" s="41"/>
      <c r="H92" s="37"/>
      <c r="I92" s="18"/>
      <c r="J92" s="37"/>
      <c r="K92" s="36"/>
      <c r="L92" s="67"/>
      <c r="M92" s="36"/>
      <c r="N92" s="37"/>
      <c r="O92" s="37"/>
    </row>
    <row r="93" spans="1:14" ht="15.75">
      <c r="A93" s="8"/>
      <c r="B93" s="6" t="s">
        <v>177</v>
      </c>
      <c r="C93" s="8"/>
      <c r="D93" s="8"/>
      <c r="E93" s="42"/>
      <c r="F93" s="74"/>
      <c r="G93" s="41"/>
      <c r="H93" s="43"/>
      <c r="I93" s="18"/>
      <c r="J93" s="16"/>
      <c r="K93" s="8"/>
      <c r="L93" s="21"/>
      <c r="M93" s="8"/>
      <c r="N93" s="38"/>
    </row>
    <row r="94" spans="1:14" ht="15.75">
      <c r="A94" s="8"/>
      <c r="B94" s="6"/>
      <c r="C94" s="8"/>
      <c r="D94" s="8"/>
      <c r="E94" s="42"/>
      <c r="F94" s="74"/>
      <c r="G94" s="41"/>
      <c r="H94" s="43"/>
      <c r="I94" s="18"/>
      <c r="J94" s="16"/>
      <c r="K94" s="8"/>
      <c r="L94" s="21"/>
      <c r="M94" s="8"/>
      <c r="N94" s="38"/>
    </row>
    <row r="95" spans="1:14" ht="15.75">
      <c r="A95" s="1"/>
      <c r="B95" s="6" t="s">
        <v>35</v>
      </c>
      <c r="C95" s="6"/>
      <c r="D95" s="6"/>
      <c r="E95" s="44"/>
      <c r="F95" s="74"/>
      <c r="G95" s="41"/>
      <c r="H95" s="65"/>
      <c r="I95" s="18"/>
      <c r="J95" s="16"/>
      <c r="K95" s="8"/>
      <c r="L95" s="21"/>
      <c r="M95" s="8"/>
      <c r="N95" s="16"/>
    </row>
    <row r="96" spans="1:14" ht="15.75">
      <c r="A96" s="1"/>
      <c r="B96" s="14" t="s">
        <v>36</v>
      </c>
      <c r="C96" s="6"/>
      <c r="D96" s="6"/>
      <c r="E96" s="44"/>
      <c r="F96" s="74"/>
      <c r="G96" s="41"/>
      <c r="H96" s="65"/>
      <c r="I96" s="18"/>
      <c r="J96" s="16"/>
      <c r="K96" s="8"/>
      <c r="L96" s="21"/>
      <c r="M96" s="8"/>
      <c r="N96" s="16"/>
    </row>
    <row r="97" spans="2:14" ht="12.75">
      <c r="B97" s="14" t="s">
        <v>178</v>
      </c>
      <c r="E97" s="19"/>
      <c r="F97" s="74"/>
      <c r="G97" s="41"/>
      <c r="H97" s="66"/>
      <c r="I97" s="18"/>
      <c r="L97" s="17"/>
      <c r="N97" s="17"/>
    </row>
    <row r="98" spans="2:14" ht="12.75">
      <c r="B98" s="14" t="s">
        <v>55</v>
      </c>
      <c r="E98" s="19"/>
      <c r="F98" s="74"/>
      <c r="G98" s="41"/>
      <c r="H98" s="66"/>
      <c r="I98" s="18"/>
      <c r="L98" s="17"/>
      <c r="N98" s="17"/>
    </row>
  </sheetData>
  <sheetProtection/>
  <mergeCells count="15"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  <mergeCell ref="D9:D11"/>
    <mergeCell ref="E9:E11"/>
    <mergeCell ref="F9:F11"/>
    <mergeCell ref="G9:H9"/>
    <mergeCell ref="I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76">
      <selection activeCell="B1" sqref="A1:O110"/>
    </sheetView>
  </sheetViews>
  <sheetFormatPr defaultColWidth="9.00390625" defaultRowHeight="12.75"/>
  <cols>
    <col min="1" max="1" width="5.875" style="0" customWidth="1"/>
    <col min="2" max="2" width="18.625" style="0" customWidth="1"/>
    <col min="4" max="4" width="8.625" style="0" customWidth="1"/>
    <col min="5" max="5" width="5.25390625" style="0" customWidth="1"/>
    <col min="6" max="6" width="13.375" style="86" customWidth="1"/>
    <col min="7" max="7" width="8.375" style="0" customWidth="1"/>
    <col min="9" max="9" width="7.375" style="0" customWidth="1"/>
    <col min="10" max="10" width="8.75390625" style="0" customWidth="1"/>
    <col min="11" max="11" width="8.125" style="0" customWidth="1"/>
    <col min="12" max="12" width="9.75390625" style="0" customWidth="1"/>
    <col min="13" max="13" width="7.125" style="0" customWidth="1"/>
    <col min="14" max="14" width="10.25390625" style="0" customWidth="1"/>
    <col min="16" max="16" width="14.25390625" style="0" customWidth="1"/>
    <col min="17" max="17" width="5.875" style="0" customWidth="1"/>
    <col min="19" max="19" width="4.875" style="0" customWidth="1"/>
    <col min="21" max="21" width="6.1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210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6" ht="25.5">
      <c r="A9" s="22"/>
      <c r="B9" s="23" t="s">
        <v>49</v>
      </c>
      <c r="C9" s="107" t="s">
        <v>50</v>
      </c>
      <c r="D9" s="110" t="s">
        <v>51</v>
      </c>
      <c r="E9" s="113" t="s">
        <v>2</v>
      </c>
      <c r="F9" s="117" t="s">
        <v>52</v>
      </c>
      <c r="G9" s="99" t="s">
        <v>3</v>
      </c>
      <c r="H9" s="99"/>
      <c r="I9" s="100" t="s">
        <v>4</v>
      </c>
      <c r="J9" s="100"/>
      <c r="K9" s="100" t="s">
        <v>63</v>
      </c>
      <c r="L9" s="100"/>
      <c r="M9" s="99" t="s">
        <v>3</v>
      </c>
      <c r="N9" s="101"/>
      <c r="O9" s="22" t="s">
        <v>60</v>
      </c>
      <c r="P9" s="61"/>
    </row>
    <row r="10" spans="1:16" ht="12.75">
      <c r="A10" s="24" t="s">
        <v>0</v>
      </c>
      <c r="B10" s="25" t="s">
        <v>53</v>
      </c>
      <c r="C10" s="108"/>
      <c r="D10" s="111"/>
      <c r="E10" s="114"/>
      <c r="F10" s="118"/>
      <c r="G10" s="102" t="s">
        <v>203</v>
      </c>
      <c r="H10" s="102"/>
      <c r="I10" s="100"/>
      <c r="J10" s="100"/>
      <c r="K10" s="100"/>
      <c r="L10" s="100"/>
      <c r="M10" s="102" t="s">
        <v>211</v>
      </c>
      <c r="N10" s="105"/>
      <c r="O10" s="24" t="s">
        <v>61</v>
      </c>
      <c r="P10" s="61"/>
    </row>
    <row r="11" spans="1:22" ht="25.5">
      <c r="A11" s="7" t="s">
        <v>1</v>
      </c>
      <c r="B11" s="7"/>
      <c r="C11" s="109"/>
      <c r="D11" s="112"/>
      <c r="E11" s="115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  <c r="P11" s="7"/>
      <c r="Q11" s="88" t="s">
        <v>225</v>
      </c>
      <c r="R11" s="88"/>
      <c r="S11" s="89" t="s">
        <v>226</v>
      </c>
      <c r="T11" s="89"/>
      <c r="U11" s="92" t="s">
        <v>227</v>
      </c>
      <c r="V11" s="92"/>
    </row>
    <row r="12" spans="1:23" ht="22.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206</v>
      </c>
      <c r="H12" s="4">
        <f aca="true" t="shared" si="0" ref="H12:H94">G12*F12</f>
        <v>25987.518</v>
      </c>
      <c r="I12" s="79"/>
      <c r="J12" s="50">
        <f>I12*F12</f>
        <v>0</v>
      </c>
      <c r="K12" s="79">
        <v>57</v>
      </c>
      <c r="L12" s="50">
        <f>K12*F12</f>
        <v>7190.7210000000005</v>
      </c>
      <c r="M12" s="79">
        <f>G12+I12-K12</f>
        <v>149</v>
      </c>
      <c r="N12" s="76">
        <f>H12+J12-L12</f>
        <v>18796.797</v>
      </c>
      <c r="O12" s="59" t="s">
        <v>205</v>
      </c>
      <c r="P12" s="59"/>
      <c r="Q12" s="88">
        <v>127</v>
      </c>
      <c r="R12" s="87">
        <v>16021.43</v>
      </c>
      <c r="S12" s="89">
        <v>22</v>
      </c>
      <c r="T12" s="87">
        <f>S12*F12</f>
        <v>2775.366</v>
      </c>
      <c r="U12" s="87">
        <f>M12-Q12-S12</f>
        <v>0</v>
      </c>
      <c r="V12" s="91">
        <f>N12-R12-T12</f>
        <v>0.0009999999983847374</v>
      </c>
      <c r="W12">
        <f>R12+R13</f>
        <v>22833.690000000002</v>
      </c>
    </row>
    <row r="13" spans="1:22" ht="12.75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/>
      <c r="H13" s="4"/>
      <c r="I13" s="79">
        <v>54</v>
      </c>
      <c r="J13" s="50">
        <f>I13*F13</f>
        <v>6812.262000000001</v>
      </c>
      <c r="K13" s="79"/>
      <c r="L13" s="50">
        <f aca="true" t="shared" si="1" ref="L13:L71">K13*F13</f>
        <v>0</v>
      </c>
      <c r="M13" s="79">
        <f aca="true" t="shared" si="2" ref="M13:M71">G13+I13-K13</f>
        <v>54</v>
      </c>
      <c r="N13" s="76">
        <f aca="true" t="shared" si="3" ref="N13:N71">H13+J13-L13</f>
        <v>6812.262000000001</v>
      </c>
      <c r="O13" s="59"/>
      <c r="P13" s="49">
        <f>N12+N13</f>
        <v>25609.059</v>
      </c>
      <c r="Q13" s="88">
        <v>24</v>
      </c>
      <c r="R13" s="87">
        <v>6812.26</v>
      </c>
      <c r="S13" s="89">
        <v>30</v>
      </c>
      <c r="T13" s="87">
        <f aca="true" t="shared" si="4" ref="T13:T76">S13*F13</f>
        <v>3784.59</v>
      </c>
      <c r="U13" s="87">
        <f aca="true" t="shared" si="5" ref="U13:U76">M13-Q13-S13</f>
        <v>0</v>
      </c>
      <c r="V13" s="91">
        <f aca="true" t="shared" si="6" ref="V13:V76">N13-R13-T13</f>
        <v>-3784.5879999999997</v>
      </c>
    </row>
    <row r="14" spans="1:23" ht="12.75">
      <c r="A14" s="7">
        <v>3</v>
      </c>
      <c r="B14" s="9" t="s">
        <v>44</v>
      </c>
      <c r="C14" s="7" t="s">
        <v>180</v>
      </c>
      <c r="D14" s="7" t="s">
        <v>152</v>
      </c>
      <c r="E14" s="11" t="s">
        <v>12</v>
      </c>
      <c r="F14" s="83">
        <v>285.3476</v>
      </c>
      <c r="G14" s="3">
        <v>45</v>
      </c>
      <c r="H14" s="4">
        <f>G14*F14</f>
        <v>12840.642</v>
      </c>
      <c r="I14" s="79"/>
      <c r="J14" s="50">
        <f aca="true" t="shared" si="7" ref="J14:J85">I14*F14</f>
        <v>0</v>
      </c>
      <c r="K14" s="79"/>
      <c r="L14" s="50">
        <f t="shared" si="1"/>
        <v>0</v>
      </c>
      <c r="M14" s="79">
        <f t="shared" si="2"/>
        <v>45</v>
      </c>
      <c r="N14" s="76">
        <f t="shared" si="3"/>
        <v>12840.642</v>
      </c>
      <c r="O14" s="59"/>
      <c r="P14" s="59"/>
      <c r="Q14" s="88">
        <v>35</v>
      </c>
      <c r="R14" s="87">
        <f>Q14*F14</f>
        <v>9987.166</v>
      </c>
      <c r="S14" s="89">
        <v>10</v>
      </c>
      <c r="T14" s="87">
        <f t="shared" si="4"/>
        <v>2853.476</v>
      </c>
      <c r="U14" s="87">
        <f t="shared" si="5"/>
        <v>0</v>
      </c>
      <c r="V14" s="91">
        <f t="shared" si="6"/>
        <v>0</v>
      </c>
      <c r="W14">
        <f>R14+R16+R17+R18</f>
        <v>92167.27382199999</v>
      </c>
    </row>
    <row r="15" spans="1:22" ht="22.5">
      <c r="A15" s="7">
        <v>4</v>
      </c>
      <c r="B15" s="9" t="s">
        <v>44</v>
      </c>
      <c r="C15" s="7" t="s">
        <v>123</v>
      </c>
      <c r="D15" s="7" t="s">
        <v>114</v>
      </c>
      <c r="E15" s="11" t="s">
        <v>12</v>
      </c>
      <c r="F15" s="83">
        <v>259.410799</v>
      </c>
      <c r="G15" s="3">
        <v>37</v>
      </c>
      <c r="H15" s="4">
        <f t="shared" si="0"/>
        <v>9598.199563</v>
      </c>
      <c r="I15" s="79"/>
      <c r="J15" s="50">
        <f t="shared" si="7"/>
        <v>0</v>
      </c>
      <c r="K15" s="79">
        <v>25</v>
      </c>
      <c r="L15" s="50">
        <f t="shared" si="1"/>
        <v>6485.269975</v>
      </c>
      <c r="M15" s="79">
        <f t="shared" si="2"/>
        <v>12</v>
      </c>
      <c r="N15" s="76">
        <f t="shared" si="3"/>
        <v>3112.929588</v>
      </c>
      <c r="O15" s="59" t="s">
        <v>206</v>
      </c>
      <c r="P15" s="59"/>
      <c r="Q15" s="88"/>
      <c r="R15" s="87"/>
      <c r="S15" s="89">
        <v>12</v>
      </c>
      <c r="T15" s="87">
        <f t="shared" si="4"/>
        <v>3112.929588</v>
      </c>
      <c r="U15" s="87">
        <f t="shared" si="5"/>
        <v>0</v>
      </c>
      <c r="V15" s="91">
        <f t="shared" si="6"/>
        <v>0</v>
      </c>
    </row>
    <row r="16" spans="1:22" ht="12.75">
      <c r="A16" s="7">
        <v>5</v>
      </c>
      <c r="B16" s="9" t="s">
        <v>44</v>
      </c>
      <c r="C16" s="7" t="s">
        <v>154</v>
      </c>
      <c r="D16" s="7" t="s">
        <v>147</v>
      </c>
      <c r="E16" s="11" t="s">
        <v>12</v>
      </c>
      <c r="F16" s="83">
        <v>285.347583</v>
      </c>
      <c r="G16" s="3">
        <v>34</v>
      </c>
      <c r="H16" s="4">
        <f t="shared" si="0"/>
        <v>9701.817821999999</v>
      </c>
      <c r="I16" s="79"/>
      <c r="J16" s="50">
        <f t="shared" si="7"/>
        <v>0</v>
      </c>
      <c r="K16" s="79"/>
      <c r="L16" s="50">
        <f t="shared" si="1"/>
        <v>0</v>
      </c>
      <c r="M16" s="79">
        <f t="shared" si="2"/>
        <v>34</v>
      </c>
      <c r="N16" s="76">
        <f t="shared" si="3"/>
        <v>9701.817821999999</v>
      </c>
      <c r="O16" s="59"/>
      <c r="P16" s="59"/>
      <c r="Q16" s="88">
        <v>34</v>
      </c>
      <c r="R16" s="87">
        <f>Q16*F16</f>
        <v>9701.817821999999</v>
      </c>
      <c r="S16" s="89"/>
      <c r="T16" s="87">
        <f t="shared" si="4"/>
        <v>0</v>
      </c>
      <c r="U16" s="87">
        <f t="shared" si="5"/>
        <v>0</v>
      </c>
      <c r="V16" s="91">
        <f t="shared" si="6"/>
        <v>0</v>
      </c>
    </row>
    <row r="17" spans="1:22" ht="22.5">
      <c r="A17" s="7">
        <v>6</v>
      </c>
      <c r="B17" s="9" t="s">
        <v>44</v>
      </c>
      <c r="C17" s="7" t="s">
        <v>162</v>
      </c>
      <c r="D17" s="7" t="s">
        <v>152</v>
      </c>
      <c r="E17" s="11" t="s">
        <v>12</v>
      </c>
      <c r="F17" s="83">
        <v>285.3476</v>
      </c>
      <c r="G17" s="3">
        <v>29</v>
      </c>
      <c r="H17" s="4">
        <f t="shared" si="0"/>
        <v>8275.0804</v>
      </c>
      <c r="I17" s="79"/>
      <c r="J17" s="50">
        <f t="shared" si="7"/>
        <v>0</v>
      </c>
      <c r="K17" s="79"/>
      <c r="L17" s="50">
        <f t="shared" si="1"/>
        <v>0</v>
      </c>
      <c r="M17" s="79">
        <f t="shared" si="2"/>
        <v>29</v>
      </c>
      <c r="N17" s="76">
        <f t="shared" si="3"/>
        <v>8275.0804</v>
      </c>
      <c r="O17" s="59" t="s">
        <v>207</v>
      </c>
      <c r="P17" s="59"/>
      <c r="Q17" s="88">
        <v>29</v>
      </c>
      <c r="R17" s="87">
        <v>8275.08</v>
      </c>
      <c r="S17" s="89"/>
      <c r="T17" s="87">
        <f t="shared" si="4"/>
        <v>0</v>
      </c>
      <c r="U17" s="87">
        <f t="shared" si="5"/>
        <v>0</v>
      </c>
      <c r="V17" s="91">
        <f t="shared" si="6"/>
        <v>0.0004000000008090865</v>
      </c>
    </row>
    <row r="18" spans="1:22" ht="22.5">
      <c r="A18" s="7">
        <v>7</v>
      </c>
      <c r="B18" s="9" t="s">
        <v>44</v>
      </c>
      <c r="C18" s="7" t="s">
        <v>195</v>
      </c>
      <c r="D18" s="7" t="s">
        <v>165</v>
      </c>
      <c r="E18" s="11" t="s">
        <v>12</v>
      </c>
      <c r="F18" s="83">
        <v>285.3476</v>
      </c>
      <c r="G18" s="3">
        <v>191</v>
      </c>
      <c r="H18" s="4">
        <f t="shared" si="0"/>
        <v>54501.3916</v>
      </c>
      <c r="I18" s="79">
        <v>34</v>
      </c>
      <c r="J18" s="50">
        <f t="shared" si="7"/>
        <v>9701.8184</v>
      </c>
      <c r="K18" s="79"/>
      <c r="L18" s="50">
        <f t="shared" si="1"/>
        <v>0</v>
      </c>
      <c r="M18" s="79">
        <f t="shared" si="2"/>
        <v>225</v>
      </c>
      <c r="N18" s="76">
        <f t="shared" si="3"/>
        <v>64203.21000000001</v>
      </c>
      <c r="O18" s="59" t="s">
        <v>224</v>
      </c>
      <c r="P18" s="49">
        <f>N14+N15+N16+N17+N18</f>
        <v>98133.67981</v>
      </c>
      <c r="Q18" s="88">
        <v>225</v>
      </c>
      <c r="R18" s="87">
        <v>64203.21</v>
      </c>
      <c r="S18" s="89"/>
      <c r="T18" s="87">
        <f t="shared" si="4"/>
        <v>0</v>
      </c>
      <c r="U18" s="87">
        <f t="shared" si="5"/>
        <v>0</v>
      </c>
      <c r="V18" s="91">
        <f t="shared" si="6"/>
        <v>7.275957614183426E-12</v>
      </c>
    </row>
    <row r="19" spans="1:23" ht="12.75">
      <c r="A19" s="7">
        <v>8</v>
      </c>
      <c r="B19" s="9" t="s">
        <v>21</v>
      </c>
      <c r="C19" s="3" t="s">
        <v>186</v>
      </c>
      <c r="D19" s="3" t="s">
        <v>173</v>
      </c>
      <c r="E19" s="11" t="s">
        <v>66</v>
      </c>
      <c r="F19" s="84">
        <v>225.77</v>
      </c>
      <c r="G19" s="9">
        <v>75</v>
      </c>
      <c r="H19" s="4">
        <f t="shared" si="0"/>
        <v>16932.75</v>
      </c>
      <c r="I19" s="78"/>
      <c r="J19" s="50">
        <f t="shared" si="7"/>
        <v>0</v>
      </c>
      <c r="K19" s="79">
        <v>6</v>
      </c>
      <c r="L19" s="50">
        <f t="shared" si="1"/>
        <v>1354.6200000000001</v>
      </c>
      <c r="M19" s="79">
        <f t="shared" si="2"/>
        <v>69</v>
      </c>
      <c r="N19" s="76">
        <f t="shared" si="3"/>
        <v>15578.13</v>
      </c>
      <c r="O19" s="4"/>
      <c r="P19" s="4"/>
      <c r="Q19" s="88">
        <v>43</v>
      </c>
      <c r="R19" s="87">
        <v>9708.11</v>
      </c>
      <c r="S19" s="89">
        <v>26</v>
      </c>
      <c r="T19" s="87">
        <f t="shared" si="4"/>
        <v>5870.02</v>
      </c>
      <c r="U19" s="87">
        <f t="shared" si="5"/>
        <v>0</v>
      </c>
      <c r="V19" s="91">
        <f t="shared" si="6"/>
        <v>0</v>
      </c>
      <c r="W19">
        <f>R19+R20</f>
        <v>11514.27</v>
      </c>
    </row>
    <row r="20" spans="1:22" ht="12.75">
      <c r="A20" s="7">
        <v>9</v>
      </c>
      <c r="B20" s="9" t="s">
        <v>21</v>
      </c>
      <c r="C20" s="3" t="s">
        <v>215</v>
      </c>
      <c r="D20" s="3" t="s">
        <v>216</v>
      </c>
      <c r="E20" s="11" t="s">
        <v>66</v>
      </c>
      <c r="F20" s="84">
        <v>225.77</v>
      </c>
      <c r="G20" s="9"/>
      <c r="H20" s="4"/>
      <c r="I20" s="78">
        <v>8</v>
      </c>
      <c r="J20" s="50">
        <f t="shared" si="7"/>
        <v>1806.16</v>
      </c>
      <c r="K20" s="79"/>
      <c r="L20" s="50">
        <f t="shared" si="1"/>
        <v>0</v>
      </c>
      <c r="M20" s="79">
        <f t="shared" si="2"/>
        <v>8</v>
      </c>
      <c r="N20" s="76">
        <f t="shared" si="3"/>
        <v>1806.16</v>
      </c>
      <c r="O20" s="4"/>
      <c r="P20" s="4">
        <f>N19+N20</f>
        <v>17384.29</v>
      </c>
      <c r="Q20" s="88">
        <v>8</v>
      </c>
      <c r="R20" s="87">
        <v>1806.16</v>
      </c>
      <c r="S20" s="89"/>
      <c r="T20" s="87">
        <f t="shared" si="4"/>
        <v>0</v>
      </c>
      <c r="U20" s="87">
        <f t="shared" si="5"/>
        <v>0</v>
      </c>
      <c r="V20" s="91">
        <f t="shared" si="6"/>
        <v>0</v>
      </c>
    </row>
    <row r="21" spans="1:22" ht="12.75">
      <c r="A21" s="7">
        <v>11</v>
      </c>
      <c r="B21" s="9" t="s">
        <v>15</v>
      </c>
      <c r="C21" s="3" t="s">
        <v>163</v>
      </c>
      <c r="D21" s="3" t="s">
        <v>150</v>
      </c>
      <c r="E21" s="11" t="s">
        <v>11</v>
      </c>
      <c r="F21" s="84">
        <v>413.191208</v>
      </c>
      <c r="G21" s="9">
        <v>237</v>
      </c>
      <c r="H21" s="4">
        <f t="shared" si="0"/>
        <v>97926.316296</v>
      </c>
      <c r="I21" s="78"/>
      <c r="J21" s="50">
        <f t="shared" si="7"/>
        <v>0</v>
      </c>
      <c r="K21" s="79">
        <v>31</v>
      </c>
      <c r="L21" s="50">
        <f t="shared" si="1"/>
        <v>12808.927448</v>
      </c>
      <c r="M21" s="79">
        <f t="shared" si="2"/>
        <v>206</v>
      </c>
      <c r="N21" s="76">
        <f t="shared" si="3"/>
        <v>85117.388848</v>
      </c>
      <c r="O21" s="4"/>
      <c r="P21" s="4"/>
      <c r="Q21" s="88">
        <v>172</v>
      </c>
      <c r="R21" s="87">
        <v>71068.91</v>
      </c>
      <c r="S21" s="89">
        <v>34</v>
      </c>
      <c r="T21" s="87">
        <f t="shared" si="4"/>
        <v>14048.501072000001</v>
      </c>
      <c r="U21" s="87">
        <f t="shared" si="5"/>
        <v>0</v>
      </c>
      <c r="V21" s="91">
        <f t="shared" si="6"/>
        <v>-0.022224000002097455</v>
      </c>
    </row>
    <row r="22" spans="1:22" ht="12.75">
      <c r="A22" s="7">
        <v>13</v>
      </c>
      <c r="B22" s="9" t="s">
        <v>15</v>
      </c>
      <c r="C22" s="7" t="s">
        <v>217</v>
      </c>
      <c r="D22" s="3" t="s">
        <v>218</v>
      </c>
      <c r="E22" s="11" t="s">
        <v>11</v>
      </c>
      <c r="F22" s="84">
        <v>413.191181818</v>
      </c>
      <c r="G22" s="9"/>
      <c r="H22" s="4"/>
      <c r="I22" s="78">
        <v>16</v>
      </c>
      <c r="J22" s="50">
        <f t="shared" si="7"/>
        <v>6611.058909088</v>
      </c>
      <c r="K22" s="79"/>
      <c r="L22" s="50">
        <f t="shared" si="1"/>
        <v>0</v>
      </c>
      <c r="M22" s="79">
        <f t="shared" si="2"/>
        <v>16</v>
      </c>
      <c r="N22" s="76">
        <f t="shared" si="3"/>
        <v>6611.058909088</v>
      </c>
      <c r="O22" s="4"/>
      <c r="P22" s="4"/>
      <c r="Q22" s="88">
        <v>16</v>
      </c>
      <c r="R22" s="50">
        <v>6611.06</v>
      </c>
      <c r="S22" s="89"/>
      <c r="T22" s="87">
        <f t="shared" si="4"/>
        <v>0</v>
      </c>
      <c r="U22" s="87">
        <f t="shared" si="5"/>
        <v>0</v>
      </c>
      <c r="V22" s="91">
        <f t="shared" si="6"/>
        <v>-0.0010909120001088013</v>
      </c>
    </row>
    <row r="23" spans="1:22" ht="12.75">
      <c r="A23" s="7">
        <v>14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413.193333</v>
      </c>
      <c r="G23" s="9"/>
      <c r="H23" s="4"/>
      <c r="I23" s="78">
        <v>3</v>
      </c>
      <c r="J23" s="50">
        <f t="shared" si="7"/>
        <v>1239.579999</v>
      </c>
      <c r="K23" s="79"/>
      <c r="L23" s="50">
        <f t="shared" si="1"/>
        <v>0</v>
      </c>
      <c r="M23" s="79">
        <f t="shared" si="2"/>
        <v>3</v>
      </c>
      <c r="N23" s="76">
        <f t="shared" si="3"/>
        <v>1239.579999</v>
      </c>
      <c r="O23" s="4"/>
      <c r="P23" s="4">
        <f>N21+N22+N23</f>
        <v>92968.02775608799</v>
      </c>
      <c r="Q23" s="88">
        <v>3</v>
      </c>
      <c r="R23" s="50">
        <v>1239.58</v>
      </c>
      <c r="S23" s="89"/>
      <c r="T23" s="87">
        <f t="shared" si="4"/>
        <v>0</v>
      </c>
      <c r="U23" s="87">
        <f t="shared" si="5"/>
        <v>0</v>
      </c>
      <c r="V23" s="91">
        <f t="shared" si="6"/>
        <v>-9.99999883788405E-07</v>
      </c>
    </row>
    <row r="24" spans="1:22" ht="12.75">
      <c r="A24" s="7">
        <v>15</v>
      </c>
      <c r="B24" s="9" t="s">
        <v>38</v>
      </c>
      <c r="C24" s="3" t="s">
        <v>182</v>
      </c>
      <c r="D24" s="3" t="s">
        <v>147</v>
      </c>
      <c r="E24" s="11" t="s">
        <v>66</v>
      </c>
      <c r="F24" s="84">
        <v>131.61</v>
      </c>
      <c r="G24" s="9">
        <v>33</v>
      </c>
      <c r="H24" s="4">
        <f t="shared" si="0"/>
        <v>4343.13</v>
      </c>
      <c r="I24" s="78"/>
      <c r="J24" s="50">
        <f t="shared" si="7"/>
        <v>0</v>
      </c>
      <c r="K24" s="79">
        <v>17</v>
      </c>
      <c r="L24" s="50">
        <f t="shared" si="1"/>
        <v>2237.3700000000003</v>
      </c>
      <c r="M24" s="79">
        <f t="shared" si="2"/>
        <v>16</v>
      </c>
      <c r="N24" s="76">
        <f t="shared" si="3"/>
        <v>2105.7599999999998</v>
      </c>
      <c r="O24" s="4"/>
      <c r="P24" s="4"/>
      <c r="Q24" s="88"/>
      <c r="R24" s="87"/>
      <c r="S24" s="89">
        <v>16</v>
      </c>
      <c r="T24" s="87">
        <f t="shared" si="4"/>
        <v>2105.76</v>
      </c>
      <c r="U24" s="87">
        <f t="shared" si="5"/>
        <v>0</v>
      </c>
      <c r="V24" s="91">
        <f t="shared" si="6"/>
        <v>0</v>
      </c>
    </row>
    <row r="25" spans="1:22" ht="12.75">
      <c r="A25" s="7">
        <v>16</v>
      </c>
      <c r="B25" s="9" t="s">
        <v>38</v>
      </c>
      <c r="C25" s="3" t="s">
        <v>213</v>
      </c>
      <c r="D25" s="3" t="s">
        <v>214</v>
      </c>
      <c r="E25" s="11" t="s">
        <v>66</v>
      </c>
      <c r="F25" s="84">
        <v>131.61</v>
      </c>
      <c r="G25" s="9"/>
      <c r="H25" s="4"/>
      <c r="I25" s="78">
        <v>9</v>
      </c>
      <c r="J25" s="50">
        <f t="shared" si="7"/>
        <v>1184.4900000000002</v>
      </c>
      <c r="K25" s="79"/>
      <c r="L25" s="50">
        <f t="shared" si="1"/>
        <v>0</v>
      </c>
      <c r="M25" s="79">
        <f t="shared" si="2"/>
        <v>9</v>
      </c>
      <c r="N25" s="76">
        <f t="shared" si="3"/>
        <v>1184.4900000000002</v>
      </c>
      <c r="O25" s="4"/>
      <c r="P25" s="4">
        <f>N24+N25</f>
        <v>3290.25</v>
      </c>
      <c r="Q25" s="88">
        <v>9</v>
      </c>
      <c r="R25" s="87">
        <v>1184.49</v>
      </c>
      <c r="S25" s="89"/>
      <c r="T25" s="87">
        <f t="shared" si="4"/>
        <v>0</v>
      </c>
      <c r="U25" s="87">
        <f t="shared" si="5"/>
        <v>0</v>
      </c>
      <c r="V25" s="91">
        <f t="shared" si="6"/>
        <v>2.2737367544323206E-13</v>
      </c>
    </row>
    <row r="26" spans="1:23" ht="12.75">
      <c r="A26" s="7">
        <v>18</v>
      </c>
      <c r="B26" s="9" t="s">
        <v>22</v>
      </c>
      <c r="C26" s="7" t="s">
        <v>196</v>
      </c>
      <c r="D26" s="3" t="s">
        <v>173</v>
      </c>
      <c r="E26" s="11" t="s">
        <v>11</v>
      </c>
      <c r="F26" s="84">
        <v>126.153</v>
      </c>
      <c r="G26" s="9">
        <v>59</v>
      </c>
      <c r="H26" s="4">
        <f t="shared" si="0"/>
        <v>7443.027</v>
      </c>
      <c r="I26" s="78"/>
      <c r="J26" s="50">
        <f t="shared" si="7"/>
        <v>0</v>
      </c>
      <c r="K26" s="79"/>
      <c r="L26" s="50">
        <f t="shared" si="1"/>
        <v>0</v>
      </c>
      <c r="M26" s="79">
        <f t="shared" si="2"/>
        <v>59</v>
      </c>
      <c r="N26" s="76">
        <f t="shared" si="3"/>
        <v>7443.027</v>
      </c>
      <c r="O26" s="4"/>
      <c r="P26" s="4"/>
      <c r="Q26" s="88">
        <v>29</v>
      </c>
      <c r="R26" s="87">
        <v>3658.44</v>
      </c>
      <c r="S26" s="89">
        <v>30</v>
      </c>
      <c r="T26" s="87">
        <f t="shared" si="4"/>
        <v>3784.59</v>
      </c>
      <c r="U26" s="87">
        <f t="shared" si="5"/>
        <v>0</v>
      </c>
      <c r="V26" s="91">
        <f t="shared" si="6"/>
        <v>-0.003000000000156433</v>
      </c>
      <c r="W26">
        <f>R26+R27</f>
        <v>5550.74</v>
      </c>
    </row>
    <row r="27" spans="1:22" ht="12.75">
      <c r="A27" s="7">
        <v>19</v>
      </c>
      <c r="B27" s="9" t="s">
        <v>22</v>
      </c>
      <c r="C27" s="7" t="s">
        <v>219</v>
      </c>
      <c r="D27" s="3" t="s">
        <v>113</v>
      </c>
      <c r="E27" s="11" t="s">
        <v>11</v>
      </c>
      <c r="F27" s="84">
        <v>126.153028571</v>
      </c>
      <c r="G27" s="9"/>
      <c r="H27" s="4"/>
      <c r="I27" s="78">
        <v>15</v>
      </c>
      <c r="J27" s="50">
        <f t="shared" si="7"/>
        <v>1892.2954285649998</v>
      </c>
      <c r="K27" s="79"/>
      <c r="L27" s="50">
        <f t="shared" si="1"/>
        <v>0</v>
      </c>
      <c r="M27" s="79">
        <f t="shared" si="2"/>
        <v>15</v>
      </c>
      <c r="N27" s="76">
        <f t="shared" si="3"/>
        <v>1892.2954285649998</v>
      </c>
      <c r="O27" s="4"/>
      <c r="P27" s="4">
        <f>N26+N27</f>
        <v>9335.322428565</v>
      </c>
      <c r="Q27" s="88">
        <v>15</v>
      </c>
      <c r="R27" s="87">
        <v>1892.3</v>
      </c>
      <c r="S27" s="89"/>
      <c r="T27" s="87">
        <f t="shared" si="4"/>
        <v>0</v>
      </c>
      <c r="U27" s="87">
        <f t="shared" si="5"/>
        <v>0</v>
      </c>
      <c r="V27" s="91">
        <f t="shared" si="6"/>
        <v>-0.004571435000116253</v>
      </c>
    </row>
    <row r="28" spans="1:22" ht="12.75">
      <c r="A28" s="7">
        <v>21</v>
      </c>
      <c r="B28" s="9" t="s">
        <v>39</v>
      </c>
      <c r="C28" s="7" t="s">
        <v>195</v>
      </c>
      <c r="D28" s="3" t="s">
        <v>165</v>
      </c>
      <c r="E28" s="11" t="s">
        <v>12</v>
      </c>
      <c r="F28" s="84">
        <v>285.315509091</v>
      </c>
      <c r="G28" s="9">
        <v>18</v>
      </c>
      <c r="H28" s="4">
        <f t="shared" si="0"/>
        <v>5135.679163638</v>
      </c>
      <c r="I28" s="78"/>
      <c r="J28" s="50">
        <f t="shared" si="7"/>
        <v>0</v>
      </c>
      <c r="K28" s="79">
        <v>11</v>
      </c>
      <c r="L28" s="50">
        <f t="shared" si="1"/>
        <v>3138.470600001</v>
      </c>
      <c r="M28" s="79">
        <f t="shared" si="2"/>
        <v>7</v>
      </c>
      <c r="N28" s="76">
        <f t="shared" si="3"/>
        <v>1997.2085636370002</v>
      </c>
      <c r="O28" s="4"/>
      <c r="P28" s="4"/>
      <c r="Q28" s="88"/>
      <c r="R28" s="87"/>
      <c r="S28" s="89">
        <v>7</v>
      </c>
      <c r="T28" s="87">
        <f t="shared" si="4"/>
        <v>1997.2085636370002</v>
      </c>
      <c r="U28" s="87">
        <f t="shared" si="5"/>
        <v>0</v>
      </c>
      <c r="V28" s="91">
        <f t="shared" si="6"/>
        <v>0</v>
      </c>
    </row>
    <row r="29" spans="1:22" ht="12.75">
      <c r="A29" s="7">
        <v>22</v>
      </c>
      <c r="B29" s="9" t="s">
        <v>32</v>
      </c>
      <c r="C29" s="3" t="s">
        <v>183</v>
      </c>
      <c r="D29" s="3" t="s">
        <v>175</v>
      </c>
      <c r="E29" s="11" t="s">
        <v>20</v>
      </c>
      <c r="F29" s="84">
        <v>1082.165875</v>
      </c>
      <c r="G29" s="9">
        <v>3</v>
      </c>
      <c r="H29" s="4">
        <f t="shared" si="0"/>
        <v>3246.497625</v>
      </c>
      <c r="I29" s="78"/>
      <c r="J29" s="50">
        <f t="shared" si="7"/>
        <v>0</v>
      </c>
      <c r="K29" s="79">
        <v>3</v>
      </c>
      <c r="L29" s="50">
        <f t="shared" si="1"/>
        <v>3246.497625</v>
      </c>
      <c r="M29" s="79">
        <f t="shared" si="2"/>
        <v>0</v>
      </c>
      <c r="N29" s="76">
        <f t="shared" si="3"/>
        <v>0</v>
      </c>
      <c r="O29" s="4"/>
      <c r="P29" s="4"/>
      <c r="Q29" s="88"/>
      <c r="R29" s="87"/>
      <c r="S29" s="89"/>
      <c r="T29" s="87">
        <f t="shared" si="4"/>
        <v>0</v>
      </c>
      <c r="U29" s="87">
        <f t="shared" si="5"/>
        <v>0</v>
      </c>
      <c r="V29" s="91">
        <f t="shared" si="6"/>
        <v>0</v>
      </c>
    </row>
    <row r="30" spans="1:22" ht="12.75">
      <c r="A30" s="7">
        <v>23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31</v>
      </c>
      <c r="H30" s="4">
        <f t="shared" si="0"/>
        <v>33547.142851578006</v>
      </c>
      <c r="I30" s="78">
        <v>4</v>
      </c>
      <c r="J30" s="50">
        <f t="shared" si="7"/>
        <v>4328.663593752</v>
      </c>
      <c r="K30" s="79">
        <v>4</v>
      </c>
      <c r="L30" s="50">
        <f t="shared" si="1"/>
        <v>4328.663593752</v>
      </c>
      <c r="M30" s="79">
        <f t="shared" si="2"/>
        <v>31</v>
      </c>
      <c r="N30" s="76">
        <f t="shared" si="3"/>
        <v>33547.142851578</v>
      </c>
      <c r="O30" s="4"/>
      <c r="P30" s="4"/>
      <c r="Q30" s="88">
        <v>25</v>
      </c>
      <c r="R30" s="87">
        <v>27054.14</v>
      </c>
      <c r="S30" s="89">
        <v>6</v>
      </c>
      <c r="T30" s="87">
        <f t="shared" si="4"/>
        <v>6492.995390628001</v>
      </c>
      <c r="U30" s="87">
        <f t="shared" si="5"/>
        <v>0</v>
      </c>
      <c r="V30" s="91">
        <f t="shared" si="6"/>
        <v>0.007460949998858268</v>
      </c>
    </row>
    <row r="31" spans="1:23" ht="12.75">
      <c r="A31" s="7">
        <v>24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60</v>
      </c>
      <c r="H31" s="4">
        <f t="shared" si="0"/>
        <v>15875.376</v>
      </c>
      <c r="I31" s="78"/>
      <c r="J31" s="50">
        <f t="shared" si="7"/>
        <v>0</v>
      </c>
      <c r="K31" s="79"/>
      <c r="L31" s="50">
        <f t="shared" si="1"/>
        <v>0</v>
      </c>
      <c r="M31" s="79">
        <f t="shared" si="2"/>
        <v>60</v>
      </c>
      <c r="N31" s="76">
        <f t="shared" si="3"/>
        <v>15875.376</v>
      </c>
      <c r="O31" s="4"/>
      <c r="P31" s="4"/>
      <c r="Q31" s="88">
        <v>30</v>
      </c>
      <c r="R31" s="87">
        <v>7937.69</v>
      </c>
      <c r="S31" s="89">
        <v>30</v>
      </c>
      <c r="T31" s="87">
        <f t="shared" si="4"/>
        <v>7937.688</v>
      </c>
      <c r="U31" s="87">
        <f t="shared" si="5"/>
        <v>0</v>
      </c>
      <c r="V31" s="91">
        <f t="shared" si="6"/>
        <v>-0.001999999999497959</v>
      </c>
      <c r="W31">
        <f>R31+R32</f>
        <v>10319</v>
      </c>
    </row>
    <row r="32" spans="1:22" ht="12.75">
      <c r="A32" s="7">
        <v>25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/>
      <c r="H32" s="4"/>
      <c r="I32" s="78">
        <v>9</v>
      </c>
      <c r="J32" s="50">
        <f t="shared" si="7"/>
        <v>2381.3064000000004</v>
      </c>
      <c r="K32" s="79"/>
      <c r="L32" s="50">
        <f t="shared" si="1"/>
        <v>0</v>
      </c>
      <c r="M32" s="79">
        <f t="shared" si="2"/>
        <v>9</v>
      </c>
      <c r="N32" s="76">
        <f t="shared" si="3"/>
        <v>2381.3064000000004</v>
      </c>
      <c r="O32" s="4"/>
      <c r="P32" s="4">
        <f>N31+N32</f>
        <v>18256.6824</v>
      </c>
      <c r="Q32" s="88">
        <v>9</v>
      </c>
      <c r="R32" s="87">
        <v>2381.31</v>
      </c>
      <c r="S32" s="89"/>
      <c r="T32" s="87">
        <f t="shared" si="4"/>
        <v>0</v>
      </c>
      <c r="U32" s="87">
        <f t="shared" si="5"/>
        <v>0</v>
      </c>
      <c r="V32" s="91">
        <f t="shared" si="6"/>
        <v>-0.0035999999995510734</v>
      </c>
    </row>
    <row r="33" spans="1:23" ht="12.75">
      <c r="A33" s="7">
        <v>26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240</v>
      </c>
      <c r="H33" s="4">
        <f t="shared" si="0"/>
        <v>53676.336153120006</v>
      </c>
      <c r="I33" s="78">
        <v>31</v>
      </c>
      <c r="J33" s="50">
        <f t="shared" si="7"/>
        <v>6933.193419778</v>
      </c>
      <c r="K33" s="79">
        <v>82</v>
      </c>
      <c r="L33" s="50">
        <f t="shared" si="1"/>
        <v>18339.414852316</v>
      </c>
      <c r="M33" s="79">
        <f t="shared" si="2"/>
        <v>189</v>
      </c>
      <c r="N33" s="76">
        <f t="shared" si="3"/>
        <v>42270.114720582</v>
      </c>
      <c r="O33" s="4"/>
      <c r="P33" s="4"/>
      <c r="Q33" s="88">
        <v>144</v>
      </c>
      <c r="R33" s="87">
        <v>32205.8</v>
      </c>
      <c r="S33" s="89">
        <v>45</v>
      </c>
      <c r="T33" s="87">
        <f t="shared" si="4"/>
        <v>10064.313028710001</v>
      </c>
      <c r="U33" s="87">
        <f t="shared" si="5"/>
        <v>0</v>
      </c>
      <c r="V33" s="91">
        <f t="shared" si="6"/>
        <v>0.001691872001174488</v>
      </c>
      <c r="W33" s="17">
        <f>R34+R35+R36+R37</f>
        <v>24599.8</v>
      </c>
    </row>
    <row r="34" spans="1:22" ht="12.75">
      <c r="A34" s="7">
        <v>27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313</v>
      </c>
      <c r="H34" s="4">
        <f t="shared" si="0"/>
        <v>39485.889</v>
      </c>
      <c r="I34" s="78"/>
      <c r="J34" s="50">
        <f t="shared" si="7"/>
        <v>0</v>
      </c>
      <c r="K34" s="79">
        <v>126</v>
      </c>
      <c r="L34" s="50">
        <f t="shared" si="1"/>
        <v>15895.278</v>
      </c>
      <c r="M34" s="79">
        <f t="shared" si="2"/>
        <v>187</v>
      </c>
      <c r="N34" s="76">
        <f t="shared" si="3"/>
        <v>23590.611000000004</v>
      </c>
      <c r="O34" s="4"/>
      <c r="P34" s="4"/>
      <c r="Q34" s="88">
        <v>147</v>
      </c>
      <c r="R34" s="87">
        <v>18670.64</v>
      </c>
      <c r="S34" s="89">
        <v>39</v>
      </c>
      <c r="T34" s="87">
        <f t="shared" si="4"/>
        <v>4919.967000000001</v>
      </c>
      <c r="U34" s="87">
        <f t="shared" si="5"/>
        <v>1</v>
      </c>
      <c r="V34" s="91">
        <f t="shared" si="6"/>
        <v>0.004000000004452886</v>
      </c>
    </row>
    <row r="35" spans="1:22" ht="12.75">
      <c r="A35" s="7">
        <v>28</v>
      </c>
      <c r="B35" s="9" t="s">
        <v>14</v>
      </c>
      <c r="C35" s="7" t="s">
        <v>181</v>
      </c>
      <c r="D35" s="3" t="s">
        <v>147</v>
      </c>
      <c r="E35" s="11" t="s">
        <v>11</v>
      </c>
      <c r="F35" s="84">
        <v>126.153</v>
      </c>
      <c r="G35" s="9">
        <v>0</v>
      </c>
      <c r="H35" s="4">
        <f t="shared" si="0"/>
        <v>0</v>
      </c>
      <c r="I35" s="78">
        <v>17</v>
      </c>
      <c r="J35" s="50">
        <f t="shared" si="7"/>
        <v>2144.601</v>
      </c>
      <c r="K35" s="79"/>
      <c r="L35" s="50">
        <f t="shared" si="1"/>
        <v>0</v>
      </c>
      <c r="M35" s="79">
        <f t="shared" si="2"/>
        <v>17</v>
      </c>
      <c r="N35" s="76">
        <f t="shared" si="3"/>
        <v>2144.601</v>
      </c>
      <c r="O35" s="4"/>
      <c r="P35" s="4"/>
      <c r="Q35" s="88">
        <v>17</v>
      </c>
      <c r="R35" s="50">
        <v>2144.6</v>
      </c>
      <c r="S35" s="89"/>
      <c r="T35" s="87">
        <f t="shared" si="4"/>
        <v>0</v>
      </c>
      <c r="U35" s="87">
        <f t="shared" si="5"/>
        <v>0</v>
      </c>
      <c r="V35" s="91">
        <f t="shared" si="6"/>
        <v>0.0010000000002037268</v>
      </c>
    </row>
    <row r="36" spans="1:22" ht="12.75">
      <c r="A36" s="7">
        <v>29</v>
      </c>
      <c r="B36" s="9" t="s">
        <v>14</v>
      </c>
      <c r="C36" s="7" t="s">
        <v>181</v>
      </c>
      <c r="D36" s="3" t="s">
        <v>147</v>
      </c>
      <c r="E36" s="11" t="s">
        <v>11</v>
      </c>
      <c r="F36" s="84">
        <v>126.152</v>
      </c>
      <c r="G36" s="9"/>
      <c r="H36" s="4"/>
      <c r="I36" s="78">
        <v>10</v>
      </c>
      <c r="J36" s="50">
        <f t="shared" si="7"/>
        <v>1261.52</v>
      </c>
      <c r="K36" s="79"/>
      <c r="L36" s="50">
        <f t="shared" si="1"/>
        <v>0</v>
      </c>
      <c r="M36" s="79">
        <f t="shared" si="2"/>
        <v>10</v>
      </c>
      <c r="N36" s="76">
        <f t="shared" si="3"/>
        <v>1261.52</v>
      </c>
      <c r="O36" s="4"/>
      <c r="P36" s="4"/>
      <c r="Q36" s="88">
        <v>10</v>
      </c>
      <c r="R36" s="50">
        <v>1261.52</v>
      </c>
      <c r="S36" s="89"/>
      <c r="T36" s="87">
        <f t="shared" si="4"/>
        <v>0</v>
      </c>
      <c r="U36" s="87">
        <f t="shared" si="5"/>
        <v>0</v>
      </c>
      <c r="V36" s="91">
        <f t="shared" si="6"/>
        <v>0</v>
      </c>
    </row>
    <row r="37" spans="1:22" ht="12.75">
      <c r="A37" s="7">
        <v>30</v>
      </c>
      <c r="B37" s="9" t="s">
        <v>14</v>
      </c>
      <c r="C37" s="7" t="s">
        <v>221</v>
      </c>
      <c r="D37" s="3" t="s">
        <v>147</v>
      </c>
      <c r="E37" s="11" t="s">
        <v>11</v>
      </c>
      <c r="F37" s="84">
        <v>126.152</v>
      </c>
      <c r="G37" s="9"/>
      <c r="H37" s="4"/>
      <c r="I37" s="78">
        <v>20</v>
      </c>
      <c r="J37" s="50">
        <f t="shared" si="7"/>
        <v>2523.04</v>
      </c>
      <c r="K37" s="79"/>
      <c r="L37" s="50">
        <f t="shared" si="1"/>
        <v>0</v>
      </c>
      <c r="M37" s="79">
        <f t="shared" si="2"/>
        <v>20</v>
      </c>
      <c r="N37" s="76">
        <f t="shared" si="3"/>
        <v>2523.04</v>
      </c>
      <c r="O37" s="4"/>
      <c r="P37" s="4">
        <f>N34++N35+N36+N37</f>
        <v>29519.772000000004</v>
      </c>
      <c r="Q37" s="88">
        <v>20</v>
      </c>
      <c r="R37" s="87">
        <v>2523.04</v>
      </c>
      <c r="S37" s="89"/>
      <c r="T37" s="87">
        <f t="shared" si="4"/>
        <v>0</v>
      </c>
      <c r="U37" s="87">
        <f t="shared" si="5"/>
        <v>0</v>
      </c>
      <c r="V37" s="91">
        <f t="shared" si="6"/>
        <v>0</v>
      </c>
    </row>
    <row r="38" spans="1:23" ht="12.75">
      <c r="A38" s="7">
        <v>31</v>
      </c>
      <c r="B38" s="9" t="s">
        <v>13</v>
      </c>
      <c r="C38" s="7" t="s">
        <v>166</v>
      </c>
      <c r="D38" s="3" t="s">
        <v>141</v>
      </c>
      <c r="E38" s="11" t="s">
        <v>12</v>
      </c>
      <c r="F38" s="84">
        <v>285.3476</v>
      </c>
      <c r="G38" s="9">
        <v>136</v>
      </c>
      <c r="H38" s="4">
        <f t="shared" si="0"/>
        <v>38807.2736</v>
      </c>
      <c r="I38" s="78"/>
      <c r="J38" s="50">
        <f t="shared" si="7"/>
        <v>0</v>
      </c>
      <c r="K38" s="79">
        <v>49</v>
      </c>
      <c r="L38" s="50">
        <f t="shared" si="1"/>
        <v>13982.0324</v>
      </c>
      <c r="M38" s="79">
        <f t="shared" si="2"/>
        <v>87</v>
      </c>
      <c r="N38" s="76">
        <f t="shared" si="3"/>
        <v>24825.2412</v>
      </c>
      <c r="O38" s="4"/>
      <c r="P38" s="4"/>
      <c r="Q38" s="88">
        <v>61</v>
      </c>
      <c r="R38" s="87">
        <f>Q38*F38</f>
        <v>17406.2036</v>
      </c>
      <c r="S38" s="89">
        <v>16</v>
      </c>
      <c r="T38" s="87">
        <f t="shared" si="4"/>
        <v>4565.5616</v>
      </c>
      <c r="U38" s="93">
        <f t="shared" si="5"/>
        <v>10</v>
      </c>
      <c r="V38" s="94">
        <f t="shared" si="6"/>
        <v>2853.4759999999997</v>
      </c>
      <c r="W38">
        <f>R38+R39</f>
        <v>25395.9336</v>
      </c>
    </row>
    <row r="39" spans="1:22" ht="12.75">
      <c r="A39" s="7">
        <v>32</v>
      </c>
      <c r="B39" s="9" t="s">
        <v>13</v>
      </c>
      <c r="C39" s="7" t="s">
        <v>222</v>
      </c>
      <c r="D39" s="3" t="s">
        <v>147</v>
      </c>
      <c r="E39" s="11" t="s">
        <v>12</v>
      </c>
      <c r="F39" s="84">
        <v>285.347569444</v>
      </c>
      <c r="G39" s="9"/>
      <c r="H39" s="4"/>
      <c r="I39" s="78">
        <v>28</v>
      </c>
      <c r="J39" s="50">
        <f t="shared" si="7"/>
        <v>7989.731944432</v>
      </c>
      <c r="K39" s="79"/>
      <c r="L39" s="50">
        <f t="shared" si="1"/>
        <v>0</v>
      </c>
      <c r="M39" s="79">
        <f t="shared" si="2"/>
        <v>28</v>
      </c>
      <c r="N39" s="76">
        <f t="shared" si="3"/>
        <v>7989.731944432</v>
      </c>
      <c r="O39" s="4"/>
      <c r="P39" s="4">
        <f>N38+N39</f>
        <v>32814.973144432</v>
      </c>
      <c r="Q39" s="88">
        <v>28</v>
      </c>
      <c r="R39" s="87">
        <v>7989.73</v>
      </c>
      <c r="S39" s="89"/>
      <c r="T39" s="87">
        <f t="shared" si="4"/>
        <v>0</v>
      </c>
      <c r="U39" s="87">
        <f t="shared" si="5"/>
        <v>0</v>
      </c>
      <c r="V39" s="91">
        <f t="shared" si="6"/>
        <v>0.0019444320005277405</v>
      </c>
    </row>
    <row r="40" spans="1:22" ht="12.75">
      <c r="A40" s="7">
        <v>33</v>
      </c>
      <c r="B40" s="9" t="s">
        <v>23</v>
      </c>
      <c r="C40" s="3">
        <v>40816</v>
      </c>
      <c r="D40" s="3" t="s">
        <v>103</v>
      </c>
      <c r="E40" s="11" t="s">
        <v>12</v>
      </c>
      <c r="F40" s="84">
        <v>158.895</v>
      </c>
      <c r="G40" s="9">
        <v>18</v>
      </c>
      <c r="H40" s="4">
        <f t="shared" si="0"/>
        <v>2860.11</v>
      </c>
      <c r="I40" s="77">
        <v>6</v>
      </c>
      <c r="J40" s="50">
        <f t="shared" si="7"/>
        <v>953.3700000000001</v>
      </c>
      <c r="K40" s="79">
        <v>6</v>
      </c>
      <c r="L40" s="50">
        <f t="shared" si="1"/>
        <v>953.3700000000001</v>
      </c>
      <c r="M40" s="79">
        <f t="shared" si="2"/>
        <v>18</v>
      </c>
      <c r="N40" s="76">
        <f t="shared" si="3"/>
        <v>2860.1100000000006</v>
      </c>
      <c r="O40" s="4"/>
      <c r="P40" s="4"/>
      <c r="Q40" s="88">
        <v>6</v>
      </c>
      <c r="R40" s="87">
        <v>953.37</v>
      </c>
      <c r="S40" s="89">
        <v>12</v>
      </c>
      <c r="T40" s="87">
        <f t="shared" si="4"/>
        <v>1906.7400000000002</v>
      </c>
      <c r="U40" s="87">
        <f t="shared" si="5"/>
        <v>0</v>
      </c>
      <c r="V40" s="91">
        <f t="shared" si="6"/>
        <v>0</v>
      </c>
    </row>
    <row r="41" spans="1:23" ht="12.75">
      <c r="A41" s="7">
        <v>35</v>
      </c>
      <c r="B41" s="9" t="s">
        <v>26</v>
      </c>
      <c r="C41" s="3">
        <v>30716</v>
      </c>
      <c r="D41" s="3" t="s">
        <v>170</v>
      </c>
      <c r="E41" s="11" t="s">
        <v>11</v>
      </c>
      <c r="F41" s="84">
        <v>82.39</v>
      </c>
      <c r="G41" s="9">
        <v>321</v>
      </c>
      <c r="H41" s="4">
        <f t="shared" si="0"/>
        <v>26447.19</v>
      </c>
      <c r="I41" s="77"/>
      <c r="J41" s="50">
        <f t="shared" si="7"/>
        <v>0</v>
      </c>
      <c r="K41" s="79">
        <v>6</v>
      </c>
      <c r="L41" s="50">
        <f t="shared" si="1"/>
        <v>494.34000000000003</v>
      </c>
      <c r="M41" s="79">
        <f t="shared" si="2"/>
        <v>315</v>
      </c>
      <c r="N41" s="76">
        <f t="shared" si="3"/>
        <v>25952.85</v>
      </c>
      <c r="O41" s="4"/>
      <c r="P41" s="4"/>
      <c r="Q41" s="88">
        <v>291</v>
      </c>
      <c r="R41" s="87">
        <v>23975.49</v>
      </c>
      <c r="S41" s="89">
        <v>24</v>
      </c>
      <c r="T41" s="87">
        <f t="shared" si="4"/>
        <v>1977.3600000000001</v>
      </c>
      <c r="U41" s="87">
        <f t="shared" si="5"/>
        <v>0</v>
      </c>
      <c r="V41" s="91">
        <f t="shared" si="6"/>
        <v>-3.183231456205249E-12</v>
      </c>
      <c r="W41">
        <f>R41+R42</f>
        <v>26529.58</v>
      </c>
    </row>
    <row r="42" spans="1:22" ht="12.75">
      <c r="A42" s="7">
        <v>36</v>
      </c>
      <c r="B42" s="9" t="s">
        <v>26</v>
      </c>
      <c r="C42" s="3">
        <v>40916</v>
      </c>
      <c r="D42" s="3" t="s">
        <v>148</v>
      </c>
      <c r="E42" s="11" t="s">
        <v>11</v>
      </c>
      <c r="F42" s="84">
        <v>82.39</v>
      </c>
      <c r="G42" s="9"/>
      <c r="H42" s="4"/>
      <c r="I42" s="77">
        <v>31</v>
      </c>
      <c r="J42" s="50">
        <f t="shared" si="7"/>
        <v>2554.09</v>
      </c>
      <c r="K42" s="79"/>
      <c r="L42" s="50">
        <f t="shared" si="1"/>
        <v>0</v>
      </c>
      <c r="M42" s="79">
        <f t="shared" si="2"/>
        <v>31</v>
      </c>
      <c r="N42" s="76">
        <f t="shared" si="3"/>
        <v>2554.09</v>
      </c>
      <c r="O42" s="4"/>
      <c r="P42" s="4">
        <f>N41+N42</f>
        <v>28506.94</v>
      </c>
      <c r="Q42" s="88">
        <v>31</v>
      </c>
      <c r="R42" s="87">
        <v>2554.09</v>
      </c>
      <c r="S42" s="89"/>
      <c r="T42" s="87">
        <f t="shared" si="4"/>
        <v>0</v>
      </c>
      <c r="U42" s="87">
        <f t="shared" si="5"/>
        <v>0</v>
      </c>
      <c r="V42" s="91">
        <f t="shared" si="6"/>
        <v>0</v>
      </c>
    </row>
    <row r="43" spans="1:22" ht="12.75">
      <c r="A43" s="7">
        <v>37</v>
      </c>
      <c r="B43" s="9" t="s">
        <v>159</v>
      </c>
      <c r="C43" s="2">
        <v>11015</v>
      </c>
      <c r="D43" s="2" t="s">
        <v>114</v>
      </c>
      <c r="E43" s="11" t="s">
        <v>12</v>
      </c>
      <c r="F43" s="84">
        <v>85.921</v>
      </c>
      <c r="G43" s="9">
        <v>74</v>
      </c>
      <c r="H43" s="4">
        <f t="shared" si="0"/>
        <v>6358.154</v>
      </c>
      <c r="I43" s="77"/>
      <c r="J43" s="50">
        <f t="shared" si="7"/>
        <v>0</v>
      </c>
      <c r="K43" s="79">
        <v>74</v>
      </c>
      <c r="L43" s="50">
        <f t="shared" si="1"/>
        <v>6358.154</v>
      </c>
      <c r="M43" s="79">
        <f t="shared" si="2"/>
        <v>0</v>
      </c>
      <c r="N43" s="76">
        <f t="shared" si="3"/>
        <v>0</v>
      </c>
      <c r="O43" s="4"/>
      <c r="P43" s="4"/>
      <c r="Q43" s="88"/>
      <c r="R43" s="87"/>
      <c r="S43" s="89"/>
      <c r="T43" s="87">
        <f t="shared" si="4"/>
        <v>0</v>
      </c>
      <c r="U43" s="87">
        <f t="shared" si="5"/>
        <v>0</v>
      </c>
      <c r="V43" s="91">
        <f t="shared" si="6"/>
        <v>0</v>
      </c>
    </row>
    <row r="44" spans="1:22" ht="12.75">
      <c r="A44" s="7">
        <v>38</v>
      </c>
      <c r="B44" s="9" t="s">
        <v>159</v>
      </c>
      <c r="C44" s="2">
        <v>11016</v>
      </c>
      <c r="D44" s="2" t="s">
        <v>169</v>
      </c>
      <c r="E44" s="11" t="s">
        <v>12</v>
      </c>
      <c r="F44" s="84">
        <v>85.920999779</v>
      </c>
      <c r="G44" s="9">
        <v>505</v>
      </c>
      <c r="H44" s="4">
        <f t="shared" si="0"/>
        <v>43390.104888395</v>
      </c>
      <c r="I44" s="77">
        <v>101</v>
      </c>
      <c r="J44" s="50">
        <f t="shared" si="7"/>
        <v>8678.020977679</v>
      </c>
      <c r="K44" s="79"/>
      <c r="L44" s="50">
        <f t="shared" si="1"/>
        <v>0</v>
      </c>
      <c r="M44" s="79">
        <f t="shared" si="2"/>
        <v>606</v>
      </c>
      <c r="N44" s="76">
        <f t="shared" si="3"/>
        <v>52068.125866074</v>
      </c>
      <c r="O44" s="4"/>
      <c r="P44" s="4"/>
      <c r="Q44" s="88">
        <v>568</v>
      </c>
      <c r="R44" s="87">
        <v>48803.12</v>
      </c>
      <c r="S44" s="89">
        <v>38</v>
      </c>
      <c r="T44" s="87">
        <f t="shared" si="4"/>
        <v>3264.997991602</v>
      </c>
      <c r="U44" s="87">
        <f t="shared" si="5"/>
        <v>0</v>
      </c>
      <c r="V44" s="91">
        <f t="shared" si="6"/>
        <v>0.007874471995819476</v>
      </c>
    </row>
    <row r="45" spans="1:23" ht="12.75">
      <c r="A45" s="7">
        <v>39</v>
      </c>
      <c r="B45" s="9" t="s">
        <v>160</v>
      </c>
      <c r="C45" s="3">
        <v>10616</v>
      </c>
      <c r="D45" s="3" t="s">
        <v>141</v>
      </c>
      <c r="E45" s="11" t="s">
        <v>12</v>
      </c>
      <c r="F45" s="84">
        <v>85.921</v>
      </c>
      <c r="G45" s="9">
        <v>575</v>
      </c>
      <c r="H45" s="4">
        <f t="shared" si="0"/>
        <v>49404.575000000004</v>
      </c>
      <c r="I45" s="77"/>
      <c r="J45" s="50">
        <f t="shared" si="7"/>
        <v>0</v>
      </c>
      <c r="K45" s="79">
        <v>97</v>
      </c>
      <c r="L45" s="50">
        <f t="shared" si="1"/>
        <v>8334.337000000001</v>
      </c>
      <c r="M45" s="79">
        <f t="shared" si="2"/>
        <v>478</v>
      </c>
      <c r="N45" s="76">
        <f t="shared" si="3"/>
        <v>41070.238000000005</v>
      </c>
      <c r="O45" s="4"/>
      <c r="P45" s="4"/>
      <c r="Q45" s="88">
        <v>451</v>
      </c>
      <c r="R45" s="87">
        <v>38750.37</v>
      </c>
      <c r="S45" s="89">
        <v>27</v>
      </c>
      <c r="T45" s="87">
        <f t="shared" si="4"/>
        <v>2319.867</v>
      </c>
      <c r="U45" s="87">
        <f t="shared" si="5"/>
        <v>0</v>
      </c>
      <c r="V45" s="91">
        <f t="shared" si="6"/>
        <v>0.0010000000020227162</v>
      </c>
      <c r="W45">
        <f>R45+R46</f>
        <v>48373.520000000004</v>
      </c>
    </row>
    <row r="46" spans="1:22" ht="12.75">
      <c r="A46" s="7">
        <v>40</v>
      </c>
      <c r="B46" s="9" t="s">
        <v>160</v>
      </c>
      <c r="C46" s="3">
        <v>21016</v>
      </c>
      <c r="D46" s="3" t="s">
        <v>169</v>
      </c>
      <c r="E46" s="11" t="s">
        <v>12</v>
      </c>
      <c r="F46" s="84">
        <v>85.920999593</v>
      </c>
      <c r="G46" s="9"/>
      <c r="H46" s="4"/>
      <c r="I46" s="77">
        <v>112</v>
      </c>
      <c r="J46" s="50">
        <f t="shared" si="7"/>
        <v>9623.151954416</v>
      </c>
      <c r="K46" s="79"/>
      <c r="L46" s="50">
        <f t="shared" si="1"/>
        <v>0</v>
      </c>
      <c r="M46" s="79">
        <f t="shared" si="2"/>
        <v>112</v>
      </c>
      <c r="N46" s="76">
        <f t="shared" si="3"/>
        <v>9623.151954416</v>
      </c>
      <c r="O46" s="4"/>
      <c r="P46" s="4">
        <f>N45+N46</f>
        <v>50693.38995441601</v>
      </c>
      <c r="Q46" s="88">
        <v>112</v>
      </c>
      <c r="R46" s="87">
        <v>9623.15</v>
      </c>
      <c r="S46" s="89"/>
      <c r="T46" s="87">
        <f t="shared" si="4"/>
        <v>0</v>
      </c>
      <c r="U46" s="87">
        <f t="shared" si="5"/>
        <v>0</v>
      </c>
      <c r="V46" s="91">
        <f t="shared" si="6"/>
        <v>0.0019544160004443256</v>
      </c>
    </row>
    <row r="47" spans="1:22" ht="12.75">
      <c r="A47" s="7">
        <v>41</v>
      </c>
      <c r="B47" s="9" t="s">
        <v>25</v>
      </c>
      <c r="C47" s="3">
        <v>30616</v>
      </c>
      <c r="D47" s="3" t="s">
        <v>141</v>
      </c>
      <c r="E47" s="11" t="s">
        <v>11</v>
      </c>
      <c r="F47" s="84">
        <v>82.39</v>
      </c>
      <c r="G47" s="9">
        <v>35</v>
      </c>
      <c r="H47" s="4">
        <f t="shared" si="0"/>
        <v>2883.65</v>
      </c>
      <c r="I47" s="77"/>
      <c r="J47" s="50">
        <f t="shared" si="7"/>
        <v>0</v>
      </c>
      <c r="K47" s="79">
        <v>35</v>
      </c>
      <c r="L47" s="50">
        <f t="shared" si="1"/>
        <v>2883.65</v>
      </c>
      <c r="M47" s="79">
        <f t="shared" si="2"/>
        <v>0</v>
      </c>
      <c r="N47" s="76">
        <f t="shared" si="3"/>
        <v>0</v>
      </c>
      <c r="O47" s="4"/>
      <c r="P47" s="4"/>
      <c r="Q47" s="88"/>
      <c r="R47" s="87"/>
      <c r="S47" s="89"/>
      <c r="T47" s="87">
        <f t="shared" si="4"/>
        <v>0</v>
      </c>
      <c r="U47" s="87">
        <f t="shared" si="5"/>
        <v>0</v>
      </c>
      <c r="V47" s="91">
        <f t="shared" si="6"/>
        <v>0</v>
      </c>
    </row>
    <row r="48" spans="1:22" ht="12.75">
      <c r="A48" s="7">
        <v>42</v>
      </c>
      <c r="B48" s="9" t="s">
        <v>25</v>
      </c>
      <c r="C48" s="3">
        <v>50716</v>
      </c>
      <c r="D48" s="3" t="s">
        <v>170</v>
      </c>
      <c r="E48" s="11" t="s">
        <v>11</v>
      </c>
      <c r="F48" s="84">
        <v>82.39</v>
      </c>
      <c r="G48" s="9">
        <v>166</v>
      </c>
      <c r="H48" s="4">
        <f t="shared" si="0"/>
        <v>13676.74</v>
      </c>
      <c r="I48" s="77">
        <v>25</v>
      </c>
      <c r="J48" s="50">
        <f t="shared" si="7"/>
        <v>2059.75</v>
      </c>
      <c r="K48" s="79">
        <v>30</v>
      </c>
      <c r="L48" s="50">
        <f t="shared" si="1"/>
        <v>2471.7</v>
      </c>
      <c r="M48" s="79">
        <f t="shared" si="2"/>
        <v>161</v>
      </c>
      <c r="N48" s="76">
        <f t="shared" si="3"/>
        <v>13264.79</v>
      </c>
      <c r="O48" s="4"/>
      <c r="P48" s="4"/>
      <c r="Q48" s="88">
        <v>141</v>
      </c>
      <c r="R48" s="87">
        <v>11616.99</v>
      </c>
      <c r="S48" s="89">
        <v>20</v>
      </c>
      <c r="T48" s="87">
        <f t="shared" si="4"/>
        <v>1647.8</v>
      </c>
      <c r="U48" s="87">
        <f t="shared" si="5"/>
        <v>0</v>
      </c>
      <c r="V48" s="91">
        <f t="shared" si="6"/>
        <v>0</v>
      </c>
    </row>
    <row r="49" spans="1:23" ht="12.75">
      <c r="A49" s="7">
        <v>43</v>
      </c>
      <c r="B49" s="9" t="s">
        <v>158</v>
      </c>
      <c r="C49" s="5">
        <v>10416</v>
      </c>
      <c r="D49" s="5" t="s">
        <v>152</v>
      </c>
      <c r="E49" s="11" t="s">
        <v>12</v>
      </c>
      <c r="F49" s="84">
        <v>85.921</v>
      </c>
      <c r="G49" s="9">
        <v>284</v>
      </c>
      <c r="H49" s="4">
        <f t="shared" si="0"/>
        <v>24401.564000000002</v>
      </c>
      <c r="I49" s="77"/>
      <c r="J49" s="50">
        <f t="shared" si="7"/>
        <v>0</v>
      </c>
      <c r="K49" s="79">
        <v>69</v>
      </c>
      <c r="L49" s="50">
        <f t="shared" si="1"/>
        <v>5928.549000000001</v>
      </c>
      <c r="M49" s="79">
        <f t="shared" si="2"/>
        <v>215</v>
      </c>
      <c r="N49" s="76">
        <f t="shared" si="3"/>
        <v>18473.015</v>
      </c>
      <c r="O49" s="4"/>
      <c r="P49" s="4"/>
      <c r="Q49" s="88">
        <v>190</v>
      </c>
      <c r="R49" s="87">
        <v>16324.99</v>
      </c>
      <c r="S49" s="89">
        <v>23</v>
      </c>
      <c r="T49" s="87">
        <f t="shared" si="4"/>
        <v>1976.1830000000002</v>
      </c>
      <c r="U49" s="93">
        <f t="shared" si="5"/>
        <v>2</v>
      </c>
      <c r="V49" s="94">
        <f t="shared" si="6"/>
        <v>171.84199999999942</v>
      </c>
      <c r="W49">
        <f>R49+R50</f>
        <v>21652.09</v>
      </c>
    </row>
    <row r="50" spans="1:22" ht="12.75">
      <c r="A50" s="7">
        <v>44</v>
      </c>
      <c r="B50" s="9" t="s">
        <v>158</v>
      </c>
      <c r="C50" s="5">
        <v>21016</v>
      </c>
      <c r="D50" s="5" t="s">
        <v>169</v>
      </c>
      <c r="E50" s="11" t="s">
        <v>12</v>
      </c>
      <c r="F50" s="84">
        <v>85.921000432</v>
      </c>
      <c r="G50" s="9"/>
      <c r="H50" s="4"/>
      <c r="I50" s="77">
        <v>62</v>
      </c>
      <c r="J50" s="50">
        <f t="shared" si="7"/>
        <v>5327.102026784</v>
      </c>
      <c r="K50" s="79"/>
      <c r="L50" s="50">
        <f t="shared" si="1"/>
        <v>0</v>
      </c>
      <c r="M50" s="79">
        <f t="shared" si="2"/>
        <v>62</v>
      </c>
      <c r="N50" s="76">
        <f t="shared" si="3"/>
        <v>5327.102026784</v>
      </c>
      <c r="O50" s="4"/>
      <c r="P50" s="4">
        <f>N49+N50</f>
        <v>23800.117026784</v>
      </c>
      <c r="Q50" s="88">
        <v>62</v>
      </c>
      <c r="R50" s="87">
        <v>5327.1</v>
      </c>
      <c r="S50" s="89"/>
      <c r="T50" s="87">
        <f t="shared" si="4"/>
        <v>0</v>
      </c>
      <c r="U50" s="87">
        <f t="shared" si="5"/>
        <v>0</v>
      </c>
      <c r="V50" s="91">
        <f t="shared" si="6"/>
        <v>0.0020267840000087745</v>
      </c>
    </row>
    <row r="51" spans="1:22" ht="12.75">
      <c r="A51" s="7">
        <v>45</v>
      </c>
      <c r="B51" s="9" t="s">
        <v>24</v>
      </c>
      <c r="C51" s="5">
        <v>10215</v>
      </c>
      <c r="D51" s="5" t="s">
        <v>139</v>
      </c>
      <c r="E51" s="11" t="s">
        <v>31</v>
      </c>
      <c r="F51" s="84">
        <v>82.39</v>
      </c>
      <c r="G51" s="9">
        <v>0</v>
      </c>
      <c r="H51" s="4">
        <f t="shared" si="0"/>
        <v>0</v>
      </c>
      <c r="I51" s="77"/>
      <c r="J51" s="50">
        <f t="shared" si="7"/>
        <v>0</v>
      </c>
      <c r="K51" s="79"/>
      <c r="L51" s="50">
        <f t="shared" si="1"/>
        <v>0</v>
      </c>
      <c r="M51" s="79">
        <f t="shared" si="2"/>
        <v>0</v>
      </c>
      <c r="N51" s="76">
        <f t="shared" si="3"/>
        <v>0</v>
      </c>
      <c r="O51" s="4"/>
      <c r="P51" s="4"/>
      <c r="Q51" s="88"/>
      <c r="R51" s="87"/>
      <c r="S51" s="89"/>
      <c r="T51" s="87">
        <f t="shared" si="4"/>
        <v>0</v>
      </c>
      <c r="U51" s="87">
        <f t="shared" si="5"/>
        <v>0</v>
      </c>
      <c r="V51" s="91">
        <f t="shared" si="6"/>
        <v>0</v>
      </c>
    </row>
    <row r="52" spans="1:22" ht="12.75">
      <c r="A52" s="7">
        <v>46</v>
      </c>
      <c r="B52" s="9" t="s">
        <v>24</v>
      </c>
      <c r="C52" s="5">
        <v>20616</v>
      </c>
      <c r="D52" s="5" t="s">
        <v>141</v>
      </c>
      <c r="E52" s="11" t="s">
        <v>31</v>
      </c>
      <c r="F52" s="84">
        <v>82.39</v>
      </c>
      <c r="G52" s="9">
        <v>0</v>
      </c>
      <c r="H52" s="4">
        <f t="shared" si="0"/>
        <v>0</v>
      </c>
      <c r="I52" s="77"/>
      <c r="J52" s="50">
        <f t="shared" si="7"/>
        <v>0</v>
      </c>
      <c r="K52" s="79"/>
      <c r="L52" s="50">
        <f t="shared" si="1"/>
        <v>0</v>
      </c>
      <c r="M52" s="79">
        <f t="shared" si="2"/>
        <v>0</v>
      </c>
      <c r="N52" s="76">
        <f t="shared" si="3"/>
        <v>0</v>
      </c>
      <c r="O52" s="4"/>
      <c r="P52" s="4"/>
      <c r="Q52" s="88"/>
      <c r="R52" s="87"/>
      <c r="S52" s="89"/>
      <c r="T52" s="87">
        <f t="shared" si="4"/>
        <v>0</v>
      </c>
      <c r="U52" s="87">
        <f t="shared" si="5"/>
        <v>0</v>
      </c>
      <c r="V52" s="91">
        <f t="shared" si="6"/>
        <v>0</v>
      </c>
    </row>
    <row r="53" spans="1:22" ht="12.75">
      <c r="A53" s="7">
        <v>47</v>
      </c>
      <c r="B53" s="9" t="s">
        <v>24</v>
      </c>
      <c r="C53" s="5">
        <v>30716</v>
      </c>
      <c r="D53" s="5" t="s">
        <v>170</v>
      </c>
      <c r="E53" s="11" t="s">
        <v>31</v>
      </c>
      <c r="F53" s="84">
        <v>82.39</v>
      </c>
      <c r="G53" s="9">
        <v>116</v>
      </c>
      <c r="H53" s="4">
        <f t="shared" si="0"/>
        <v>9557.24</v>
      </c>
      <c r="I53" s="77">
        <v>33</v>
      </c>
      <c r="J53" s="50">
        <f t="shared" si="7"/>
        <v>2718.87</v>
      </c>
      <c r="K53" s="79">
        <v>68</v>
      </c>
      <c r="L53" s="50">
        <f t="shared" si="1"/>
        <v>5602.52</v>
      </c>
      <c r="M53" s="79">
        <f t="shared" si="2"/>
        <v>81</v>
      </c>
      <c r="N53" s="76">
        <f t="shared" si="3"/>
        <v>6673.59</v>
      </c>
      <c r="O53" s="4"/>
      <c r="P53" s="4"/>
      <c r="Q53" s="88">
        <v>74</v>
      </c>
      <c r="R53" s="87">
        <v>6096.86</v>
      </c>
      <c r="S53" s="89">
        <v>7</v>
      </c>
      <c r="T53" s="87">
        <f t="shared" si="4"/>
        <v>576.73</v>
      </c>
      <c r="U53" s="87">
        <f t="shared" si="5"/>
        <v>0</v>
      </c>
      <c r="V53" s="91">
        <f t="shared" si="6"/>
        <v>0</v>
      </c>
    </row>
    <row r="54" spans="1:22" ht="12.75">
      <c r="A54" s="7">
        <v>48</v>
      </c>
      <c r="B54" s="9" t="s">
        <v>18</v>
      </c>
      <c r="C54" s="5" t="s">
        <v>140</v>
      </c>
      <c r="D54" s="5" t="s">
        <v>141</v>
      </c>
      <c r="E54" s="11" t="s">
        <v>11</v>
      </c>
      <c r="F54" s="84">
        <v>158.788</v>
      </c>
      <c r="G54" s="9">
        <v>30</v>
      </c>
      <c r="H54" s="4">
        <f t="shared" si="0"/>
        <v>4763.64</v>
      </c>
      <c r="I54" s="77"/>
      <c r="J54" s="50">
        <f t="shared" si="7"/>
        <v>0</v>
      </c>
      <c r="K54" s="79">
        <v>20</v>
      </c>
      <c r="L54" s="50">
        <f t="shared" si="1"/>
        <v>3175.76</v>
      </c>
      <c r="M54" s="79">
        <f t="shared" si="2"/>
        <v>10</v>
      </c>
      <c r="N54" s="76">
        <f t="shared" si="3"/>
        <v>1587.88</v>
      </c>
      <c r="O54" s="4"/>
      <c r="P54" s="4"/>
      <c r="Q54" s="88"/>
      <c r="R54" s="87"/>
      <c r="S54" s="89">
        <v>10</v>
      </c>
      <c r="T54" s="87">
        <f t="shared" si="4"/>
        <v>1587.88</v>
      </c>
      <c r="U54" s="87">
        <f t="shared" si="5"/>
        <v>0</v>
      </c>
      <c r="V54" s="91">
        <f t="shared" si="6"/>
        <v>0</v>
      </c>
    </row>
    <row r="55" spans="1:22" ht="12.75">
      <c r="A55" s="7">
        <v>49</v>
      </c>
      <c r="B55" s="9" t="s">
        <v>18</v>
      </c>
      <c r="C55" s="5" t="s">
        <v>197</v>
      </c>
      <c r="D55" s="5" t="s">
        <v>175</v>
      </c>
      <c r="E55" s="11" t="s">
        <v>11</v>
      </c>
      <c r="F55" s="84">
        <v>184.682</v>
      </c>
      <c r="G55" s="9">
        <v>3</v>
      </c>
      <c r="H55" s="4">
        <f t="shared" si="0"/>
        <v>554.0459999999999</v>
      </c>
      <c r="I55" s="77"/>
      <c r="J55" s="50">
        <f t="shared" si="7"/>
        <v>0</v>
      </c>
      <c r="K55" s="79">
        <v>3</v>
      </c>
      <c r="L55" s="50">
        <f t="shared" si="1"/>
        <v>554.0459999999999</v>
      </c>
      <c r="M55" s="79">
        <f t="shared" si="2"/>
        <v>0</v>
      </c>
      <c r="N55" s="76">
        <f t="shared" si="3"/>
        <v>0</v>
      </c>
      <c r="O55" s="4"/>
      <c r="P55" s="4"/>
      <c r="Q55" s="88"/>
      <c r="R55" s="87"/>
      <c r="S55" s="89"/>
      <c r="T55" s="87">
        <f t="shared" si="4"/>
        <v>0</v>
      </c>
      <c r="U55" s="87">
        <f t="shared" si="5"/>
        <v>0</v>
      </c>
      <c r="V55" s="91">
        <f t="shared" si="6"/>
        <v>0</v>
      </c>
    </row>
    <row r="56" spans="1:22" ht="12.75">
      <c r="A56" s="7">
        <v>50</v>
      </c>
      <c r="B56" s="9" t="s">
        <v>27</v>
      </c>
      <c r="C56" s="5" t="s">
        <v>138</v>
      </c>
      <c r="D56" s="5" t="s">
        <v>139</v>
      </c>
      <c r="E56" s="11" t="s">
        <v>11</v>
      </c>
      <c r="F56" s="84">
        <v>185.912467</v>
      </c>
      <c r="G56" s="9">
        <v>0</v>
      </c>
      <c r="H56" s="4">
        <f t="shared" si="0"/>
        <v>0</v>
      </c>
      <c r="I56" s="77"/>
      <c r="J56" s="50">
        <f t="shared" si="7"/>
        <v>0</v>
      </c>
      <c r="K56" s="79"/>
      <c r="L56" s="50">
        <f t="shared" si="1"/>
        <v>0</v>
      </c>
      <c r="M56" s="79">
        <f t="shared" si="2"/>
        <v>0</v>
      </c>
      <c r="N56" s="76">
        <f t="shared" si="3"/>
        <v>0</v>
      </c>
      <c r="O56" s="4"/>
      <c r="P56" s="4"/>
      <c r="Q56" s="88"/>
      <c r="R56" s="87"/>
      <c r="S56" s="89"/>
      <c r="T56" s="87">
        <f t="shared" si="4"/>
        <v>0</v>
      </c>
      <c r="U56" s="87">
        <f t="shared" si="5"/>
        <v>0</v>
      </c>
      <c r="V56" s="91">
        <f t="shared" si="6"/>
        <v>0</v>
      </c>
    </row>
    <row r="57" spans="1:22" ht="12.75">
      <c r="A57" s="7">
        <v>51</v>
      </c>
      <c r="B57" s="9" t="s">
        <v>27</v>
      </c>
      <c r="C57" s="5" t="s">
        <v>138</v>
      </c>
      <c r="D57" s="5" t="s">
        <v>139</v>
      </c>
      <c r="E57" s="11" t="s">
        <v>11</v>
      </c>
      <c r="F57" s="84">
        <v>188.598196721</v>
      </c>
      <c r="G57" s="9">
        <v>21</v>
      </c>
      <c r="H57" s="4">
        <f t="shared" si="0"/>
        <v>3960.562131141</v>
      </c>
      <c r="I57" s="77"/>
      <c r="J57" s="50">
        <f t="shared" si="7"/>
        <v>0</v>
      </c>
      <c r="K57" s="79"/>
      <c r="L57" s="50">
        <f t="shared" si="1"/>
        <v>0</v>
      </c>
      <c r="M57" s="79">
        <f t="shared" si="2"/>
        <v>21</v>
      </c>
      <c r="N57" s="76">
        <f t="shared" si="3"/>
        <v>3960.562131141</v>
      </c>
      <c r="O57" s="4"/>
      <c r="P57" s="4"/>
      <c r="Q57" s="88"/>
      <c r="R57" s="87"/>
      <c r="S57" s="89">
        <v>21</v>
      </c>
      <c r="T57" s="87">
        <f t="shared" si="4"/>
        <v>3960.562131141</v>
      </c>
      <c r="U57" s="87">
        <f t="shared" si="5"/>
        <v>0</v>
      </c>
      <c r="V57" s="91">
        <f t="shared" si="6"/>
        <v>0</v>
      </c>
    </row>
    <row r="58" spans="1:22" ht="12.75">
      <c r="A58" s="7">
        <v>52</v>
      </c>
      <c r="B58" s="9" t="s">
        <v>27</v>
      </c>
      <c r="C58" s="7" t="s">
        <v>223</v>
      </c>
      <c r="D58" s="5" t="s">
        <v>148</v>
      </c>
      <c r="E58" s="11" t="s">
        <v>11</v>
      </c>
      <c r="F58" s="84">
        <v>193.349</v>
      </c>
      <c r="G58" s="9"/>
      <c r="H58" s="4"/>
      <c r="I58" s="77">
        <v>1</v>
      </c>
      <c r="J58" s="50">
        <f t="shared" si="7"/>
        <v>193.349</v>
      </c>
      <c r="K58" s="79"/>
      <c r="L58" s="50">
        <f t="shared" si="1"/>
        <v>0</v>
      </c>
      <c r="M58" s="79">
        <f t="shared" si="2"/>
        <v>1</v>
      </c>
      <c r="N58" s="76">
        <f t="shared" si="3"/>
        <v>193.349</v>
      </c>
      <c r="O58" s="4"/>
      <c r="P58" s="4">
        <f>N57+N58</f>
        <v>4153.911131141</v>
      </c>
      <c r="Q58" s="88">
        <v>1</v>
      </c>
      <c r="R58" s="87">
        <v>193.35</v>
      </c>
      <c r="S58" s="89"/>
      <c r="T58" s="87">
        <f t="shared" si="4"/>
        <v>0</v>
      </c>
      <c r="U58" s="87">
        <f t="shared" si="5"/>
        <v>0</v>
      </c>
      <c r="V58" s="91">
        <f t="shared" si="6"/>
        <v>-0.0010000000000047748</v>
      </c>
    </row>
    <row r="59" spans="1:22" ht="12.75">
      <c r="A59" s="7">
        <v>53</v>
      </c>
      <c r="B59" s="9" t="s">
        <v>9</v>
      </c>
      <c r="C59" s="5">
        <v>61115</v>
      </c>
      <c r="D59" s="5" t="s">
        <v>141</v>
      </c>
      <c r="E59" s="11" t="s">
        <v>12</v>
      </c>
      <c r="F59" s="84">
        <v>174.0355</v>
      </c>
      <c r="G59" s="9">
        <v>0</v>
      </c>
      <c r="H59" s="4">
        <f t="shared" si="0"/>
        <v>0</v>
      </c>
      <c r="I59" s="77"/>
      <c r="J59" s="50">
        <f t="shared" si="7"/>
        <v>0</v>
      </c>
      <c r="K59" s="79"/>
      <c r="L59" s="50">
        <f t="shared" si="1"/>
        <v>0</v>
      </c>
      <c r="M59" s="79">
        <f t="shared" si="2"/>
        <v>0</v>
      </c>
      <c r="N59" s="76">
        <f t="shared" si="3"/>
        <v>0</v>
      </c>
      <c r="O59" s="4"/>
      <c r="P59" s="4"/>
      <c r="Q59" s="88"/>
      <c r="R59" s="87"/>
      <c r="S59" s="89"/>
      <c r="T59" s="87">
        <f t="shared" si="4"/>
        <v>0</v>
      </c>
      <c r="U59" s="87">
        <f t="shared" si="5"/>
        <v>0</v>
      </c>
      <c r="V59" s="91">
        <f t="shared" si="6"/>
        <v>0</v>
      </c>
    </row>
    <row r="60" spans="1:22" ht="12.75">
      <c r="A60" s="7">
        <v>54</v>
      </c>
      <c r="B60" s="9" t="s">
        <v>9</v>
      </c>
      <c r="C60" s="5">
        <v>51015</v>
      </c>
      <c r="D60" s="5" t="s">
        <v>150</v>
      </c>
      <c r="E60" s="11" t="s">
        <v>12</v>
      </c>
      <c r="F60" s="84">
        <v>174.035509</v>
      </c>
      <c r="G60" s="9">
        <v>0</v>
      </c>
      <c r="H60" s="4">
        <f t="shared" si="0"/>
        <v>0</v>
      </c>
      <c r="I60" s="77"/>
      <c r="J60" s="50">
        <f t="shared" si="7"/>
        <v>0</v>
      </c>
      <c r="K60" s="79"/>
      <c r="L60" s="50">
        <f t="shared" si="1"/>
        <v>0</v>
      </c>
      <c r="M60" s="79">
        <f t="shared" si="2"/>
        <v>0</v>
      </c>
      <c r="N60" s="76">
        <f t="shared" si="3"/>
        <v>0</v>
      </c>
      <c r="O60" s="4"/>
      <c r="P60" s="4"/>
      <c r="Q60" s="88"/>
      <c r="R60" s="87"/>
      <c r="S60" s="89"/>
      <c r="T60" s="87">
        <f t="shared" si="4"/>
        <v>0</v>
      </c>
      <c r="U60" s="87">
        <f t="shared" si="5"/>
        <v>0</v>
      </c>
      <c r="V60" s="91">
        <f t="shared" si="6"/>
        <v>0</v>
      </c>
    </row>
    <row r="61" spans="1:22" ht="12.75">
      <c r="A61" s="7">
        <v>55</v>
      </c>
      <c r="B61" s="9" t="s">
        <v>9</v>
      </c>
      <c r="C61" s="5">
        <v>10316</v>
      </c>
      <c r="D61" s="5" t="s">
        <v>169</v>
      </c>
      <c r="E61" s="11" t="s">
        <v>12</v>
      </c>
      <c r="F61" s="84">
        <v>174.035514</v>
      </c>
      <c r="G61" s="9">
        <v>10</v>
      </c>
      <c r="H61" s="4">
        <f t="shared" si="0"/>
        <v>1740.3551400000001</v>
      </c>
      <c r="I61" s="77"/>
      <c r="J61" s="50">
        <f t="shared" si="7"/>
        <v>0</v>
      </c>
      <c r="K61" s="79">
        <v>10</v>
      </c>
      <c r="L61" s="50">
        <f t="shared" si="1"/>
        <v>1740.3551400000001</v>
      </c>
      <c r="M61" s="79">
        <f t="shared" si="2"/>
        <v>0</v>
      </c>
      <c r="N61" s="76">
        <f t="shared" si="3"/>
        <v>0</v>
      </c>
      <c r="O61" s="4"/>
      <c r="P61" s="4"/>
      <c r="Q61" s="88"/>
      <c r="R61" s="87"/>
      <c r="S61" s="89"/>
      <c r="T61" s="87">
        <f t="shared" si="4"/>
        <v>0</v>
      </c>
      <c r="U61" s="87">
        <f t="shared" si="5"/>
        <v>0</v>
      </c>
      <c r="V61" s="91">
        <f t="shared" si="6"/>
        <v>0</v>
      </c>
    </row>
    <row r="62" spans="1:23" ht="12.75">
      <c r="A62" s="7">
        <v>56</v>
      </c>
      <c r="B62" s="9" t="s">
        <v>9</v>
      </c>
      <c r="C62" s="5">
        <v>30416</v>
      </c>
      <c r="D62" s="5" t="s">
        <v>188</v>
      </c>
      <c r="E62" s="11" t="s">
        <v>12</v>
      </c>
      <c r="F62" s="84">
        <v>174.035511</v>
      </c>
      <c r="G62" s="9">
        <v>232</v>
      </c>
      <c r="H62" s="4">
        <f t="shared" si="0"/>
        <v>40376.238552</v>
      </c>
      <c r="I62" s="77"/>
      <c r="J62" s="50">
        <f t="shared" si="7"/>
        <v>0</v>
      </c>
      <c r="K62" s="79">
        <v>24</v>
      </c>
      <c r="L62" s="50">
        <f t="shared" si="1"/>
        <v>4176.852264</v>
      </c>
      <c r="M62" s="79">
        <f t="shared" si="2"/>
        <v>208</v>
      </c>
      <c r="N62" s="76">
        <f t="shared" si="3"/>
        <v>36199.386288</v>
      </c>
      <c r="O62" s="4"/>
      <c r="P62" s="4"/>
      <c r="Q62" s="88">
        <v>182</v>
      </c>
      <c r="R62" s="87">
        <v>35851.32</v>
      </c>
      <c r="S62" s="89">
        <v>26</v>
      </c>
      <c r="T62" s="87">
        <f t="shared" si="4"/>
        <v>4524.923286</v>
      </c>
      <c r="U62" s="87">
        <f t="shared" si="5"/>
        <v>0</v>
      </c>
      <c r="V62" s="91">
        <f t="shared" si="6"/>
        <v>-4176.856997999998</v>
      </c>
      <c r="W62">
        <f>R62+R63</f>
        <v>40028.17</v>
      </c>
    </row>
    <row r="63" spans="1:22" ht="12.75">
      <c r="A63" s="7">
        <v>57</v>
      </c>
      <c r="B63" s="9" t="s">
        <v>9</v>
      </c>
      <c r="C63" s="5">
        <v>30416</v>
      </c>
      <c r="D63" s="5" t="s">
        <v>188</v>
      </c>
      <c r="E63" s="11" t="s">
        <v>12</v>
      </c>
      <c r="F63" s="84">
        <v>174.035498155</v>
      </c>
      <c r="G63" s="9"/>
      <c r="H63" s="4"/>
      <c r="I63" s="77">
        <v>24</v>
      </c>
      <c r="J63" s="50">
        <f t="shared" si="7"/>
        <v>4176.85195572</v>
      </c>
      <c r="K63" s="79"/>
      <c r="L63" s="50">
        <f t="shared" si="1"/>
        <v>0</v>
      </c>
      <c r="M63" s="79">
        <f t="shared" si="2"/>
        <v>24</v>
      </c>
      <c r="N63" s="76">
        <f t="shared" si="3"/>
        <v>4176.85195572</v>
      </c>
      <c r="O63" s="4"/>
      <c r="P63" s="4">
        <f>N62+N63</f>
        <v>40376.23824372</v>
      </c>
      <c r="Q63" s="88">
        <v>24</v>
      </c>
      <c r="R63" s="87">
        <v>4176.85</v>
      </c>
      <c r="S63" s="89"/>
      <c r="T63" s="87">
        <f t="shared" si="4"/>
        <v>0</v>
      </c>
      <c r="U63" s="87">
        <f t="shared" si="5"/>
        <v>0</v>
      </c>
      <c r="V63" s="91">
        <f t="shared" si="6"/>
        <v>0.001955719999386929</v>
      </c>
    </row>
    <row r="64" spans="1:22" ht="12.75">
      <c r="A64" s="7">
        <v>58</v>
      </c>
      <c r="B64" s="9" t="s">
        <v>29</v>
      </c>
      <c r="C64" s="5">
        <v>51015</v>
      </c>
      <c r="D64" s="5" t="s">
        <v>150</v>
      </c>
      <c r="E64" s="11" t="s">
        <v>11</v>
      </c>
      <c r="F64" s="84">
        <v>82.3151</v>
      </c>
      <c r="G64" s="9">
        <v>0</v>
      </c>
      <c r="H64" s="4">
        <f t="shared" si="0"/>
        <v>0</v>
      </c>
      <c r="I64" s="77"/>
      <c r="J64" s="50">
        <f t="shared" si="7"/>
        <v>0</v>
      </c>
      <c r="K64" s="79"/>
      <c r="L64" s="50">
        <f t="shared" si="1"/>
        <v>0</v>
      </c>
      <c r="M64" s="79">
        <f t="shared" si="2"/>
        <v>0</v>
      </c>
      <c r="N64" s="76">
        <f t="shared" si="3"/>
        <v>0</v>
      </c>
      <c r="O64" s="4"/>
      <c r="P64" s="4"/>
      <c r="Q64" s="88"/>
      <c r="R64" s="87"/>
      <c r="S64" s="89"/>
      <c r="T64" s="87">
        <f t="shared" si="4"/>
        <v>0</v>
      </c>
      <c r="U64" s="87">
        <f t="shared" si="5"/>
        <v>0</v>
      </c>
      <c r="V64" s="91">
        <f t="shared" si="6"/>
        <v>0</v>
      </c>
    </row>
    <row r="65" spans="1:22" ht="12.75">
      <c r="A65" s="7">
        <v>59</v>
      </c>
      <c r="B65" s="9" t="s">
        <v>29</v>
      </c>
      <c r="C65" s="5">
        <v>10316</v>
      </c>
      <c r="D65" s="5" t="s">
        <v>169</v>
      </c>
      <c r="E65" s="11" t="s">
        <v>11</v>
      </c>
      <c r="F65" s="84">
        <v>82.3151</v>
      </c>
      <c r="G65" s="9">
        <v>43</v>
      </c>
      <c r="H65" s="4">
        <f t="shared" si="0"/>
        <v>3539.5493</v>
      </c>
      <c r="I65" s="77">
        <v>7</v>
      </c>
      <c r="J65" s="50">
        <f t="shared" si="7"/>
        <v>576.2057</v>
      </c>
      <c r="K65" s="79"/>
      <c r="L65" s="50">
        <f t="shared" si="1"/>
        <v>0</v>
      </c>
      <c r="M65" s="79">
        <f t="shared" si="2"/>
        <v>50</v>
      </c>
      <c r="N65" s="76">
        <f t="shared" si="3"/>
        <v>4115.755</v>
      </c>
      <c r="O65" s="4"/>
      <c r="P65" s="4"/>
      <c r="Q65" s="88">
        <v>22</v>
      </c>
      <c r="R65" s="87">
        <v>1810.94</v>
      </c>
      <c r="S65" s="89">
        <v>28</v>
      </c>
      <c r="T65" s="87">
        <f t="shared" si="4"/>
        <v>2304.8228</v>
      </c>
      <c r="U65" s="87">
        <f t="shared" si="5"/>
        <v>0</v>
      </c>
      <c r="V65" s="91">
        <f t="shared" si="6"/>
        <v>-0.007799999999861029</v>
      </c>
    </row>
    <row r="66" spans="1:23" ht="12.75">
      <c r="A66" s="7">
        <v>60</v>
      </c>
      <c r="B66" s="9" t="s">
        <v>19</v>
      </c>
      <c r="C66" s="5">
        <v>30915</v>
      </c>
      <c r="D66" s="5" t="s">
        <v>114</v>
      </c>
      <c r="E66" s="11" t="s">
        <v>12</v>
      </c>
      <c r="F66" s="84">
        <v>174.035496</v>
      </c>
      <c r="G66" s="9">
        <v>52</v>
      </c>
      <c r="H66" s="4">
        <f t="shared" si="0"/>
        <v>9049.845792</v>
      </c>
      <c r="I66" s="77"/>
      <c r="J66" s="50">
        <f t="shared" si="7"/>
        <v>0</v>
      </c>
      <c r="K66" s="79">
        <v>16</v>
      </c>
      <c r="L66" s="50">
        <f t="shared" si="1"/>
        <v>2784.567936</v>
      </c>
      <c r="M66" s="79">
        <f t="shared" si="2"/>
        <v>36</v>
      </c>
      <c r="N66" s="76">
        <f t="shared" si="3"/>
        <v>6265.277856000001</v>
      </c>
      <c r="O66" s="50"/>
      <c r="P66" s="50"/>
      <c r="Q66" s="88">
        <v>25</v>
      </c>
      <c r="R66" s="87">
        <v>4350.89</v>
      </c>
      <c r="S66" s="89">
        <v>11</v>
      </c>
      <c r="T66" s="87">
        <f t="shared" si="4"/>
        <v>1914.3904559999999</v>
      </c>
      <c r="U66" s="87">
        <f t="shared" si="5"/>
        <v>0</v>
      </c>
      <c r="V66" s="91">
        <f t="shared" si="6"/>
        <v>-0.0025999999995747203</v>
      </c>
      <c r="W66">
        <f>R66+R67+R68+R69</f>
        <v>69458.06</v>
      </c>
    </row>
    <row r="67" spans="1:22" ht="12.75">
      <c r="A67" s="7">
        <v>61</v>
      </c>
      <c r="B67" s="9" t="s">
        <v>19</v>
      </c>
      <c r="C67" s="5">
        <v>41115</v>
      </c>
      <c r="D67" s="5" t="s">
        <v>113</v>
      </c>
      <c r="E67" s="11" t="s">
        <v>12</v>
      </c>
      <c r="F67" s="84">
        <v>174.035508</v>
      </c>
      <c r="G67" s="9">
        <v>59</v>
      </c>
      <c r="H67" s="4">
        <f t="shared" si="0"/>
        <v>10268.094971999999</v>
      </c>
      <c r="I67" s="77"/>
      <c r="J67" s="50">
        <f t="shared" si="7"/>
        <v>0</v>
      </c>
      <c r="K67" s="79"/>
      <c r="L67" s="50">
        <f t="shared" si="1"/>
        <v>0</v>
      </c>
      <c r="M67" s="79">
        <f t="shared" si="2"/>
        <v>59</v>
      </c>
      <c r="N67" s="76">
        <f t="shared" si="3"/>
        <v>10268.094971999999</v>
      </c>
      <c r="O67" s="50"/>
      <c r="P67" s="50"/>
      <c r="Q67" s="88">
        <v>59</v>
      </c>
      <c r="R67" s="87">
        <v>9937.92</v>
      </c>
      <c r="S67" s="89"/>
      <c r="T67" s="87">
        <f t="shared" si="4"/>
        <v>0</v>
      </c>
      <c r="U67" s="87">
        <f t="shared" si="5"/>
        <v>0</v>
      </c>
      <c r="V67" s="91">
        <f t="shared" si="6"/>
        <v>330.1749719999989</v>
      </c>
    </row>
    <row r="68" spans="1:22" ht="12.75">
      <c r="A68" s="7">
        <v>62</v>
      </c>
      <c r="B68" s="9" t="s">
        <v>19</v>
      </c>
      <c r="C68" s="5">
        <v>20416</v>
      </c>
      <c r="D68" s="5" t="s">
        <v>150</v>
      </c>
      <c r="E68" s="11" t="s">
        <v>12</v>
      </c>
      <c r="F68" s="84">
        <v>174.0355</v>
      </c>
      <c r="G68" s="9">
        <v>259</v>
      </c>
      <c r="H68" s="4">
        <f t="shared" si="0"/>
        <v>45075.194500000005</v>
      </c>
      <c r="I68" s="77">
        <v>29</v>
      </c>
      <c r="J68" s="50">
        <f t="shared" si="7"/>
        <v>5047.029500000001</v>
      </c>
      <c r="K68" s="79"/>
      <c r="L68" s="50">
        <f t="shared" si="1"/>
        <v>0</v>
      </c>
      <c r="M68" s="79">
        <f t="shared" si="2"/>
        <v>288</v>
      </c>
      <c r="N68" s="76">
        <f t="shared" si="3"/>
        <v>50122.224</v>
      </c>
      <c r="O68" s="50"/>
      <c r="P68" s="50"/>
      <c r="Q68" s="88">
        <v>288</v>
      </c>
      <c r="R68" s="90">
        <v>50122.22</v>
      </c>
      <c r="S68" s="89"/>
      <c r="T68" s="87">
        <f t="shared" si="4"/>
        <v>0</v>
      </c>
      <c r="U68" s="87">
        <f t="shared" si="5"/>
        <v>0</v>
      </c>
      <c r="V68" s="91">
        <f t="shared" si="6"/>
        <v>0.004000000000814907</v>
      </c>
    </row>
    <row r="69" spans="1:22" ht="12.75">
      <c r="A69" s="7">
        <v>63</v>
      </c>
      <c r="B69" s="9" t="s">
        <v>19</v>
      </c>
      <c r="C69" s="5">
        <v>10216</v>
      </c>
      <c r="D69" s="5" t="s">
        <v>161</v>
      </c>
      <c r="E69" s="11" t="s">
        <v>12</v>
      </c>
      <c r="F69" s="84">
        <v>174.035508</v>
      </c>
      <c r="G69" s="9">
        <v>29</v>
      </c>
      <c r="H69" s="4">
        <f t="shared" si="0"/>
        <v>5047.029732</v>
      </c>
      <c r="I69" s="77"/>
      <c r="J69" s="50">
        <f t="shared" si="7"/>
        <v>0</v>
      </c>
      <c r="K69" s="79"/>
      <c r="L69" s="50">
        <f t="shared" si="1"/>
        <v>0</v>
      </c>
      <c r="M69" s="79">
        <f t="shared" si="2"/>
        <v>29</v>
      </c>
      <c r="N69" s="76">
        <f t="shared" si="3"/>
        <v>5047.029732</v>
      </c>
      <c r="O69" s="50"/>
      <c r="P69" s="50">
        <f>N66+N67+N68+N69</f>
        <v>71702.62656</v>
      </c>
      <c r="Q69" s="88">
        <v>29</v>
      </c>
      <c r="R69" s="87">
        <v>5047.03</v>
      </c>
      <c r="S69" s="89"/>
      <c r="T69" s="87">
        <f t="shared" si="4"/>
        <v>0</v>
      </c>
      <c r="U69" s="87">
        <f t="shared" si="5"/>
        <v>0</v>
      </c>
      <c r="V69" s="91">
        <f t="shared" si="6"/>
        <v>-0.0002679999997781124</v>
      </c>
    </row>
    <row r="70" spans="1:22" ht="12.75">
      <c r="A70" s="7">
        <v>64</v>
      </c>
      <c r="B70" s="9" t="s">
        <v>19</v>
      </c>
      <c r="C70" s="5">
        <v>51115</v>
      </c>
      <c r="D70" s="5" t="s">
        <v>74</v>
      </c>
      <c r="E70" s="11" t="s">
        <v>11</v>
      </c>
      <c r="F70" s="84">
        <v>82.315111</v>
      </c>
      <c r="G70" s="9">
        <v>21</v>
      </c>
      <c r="H70" s="4">
        <f t="shared" si="0"/>
        <v>1728.617331</v>
      </c>
      <c r="I70" s="77"/>
      <c r="J70" s="50">
        <f t="shared" si="7"/>
        <v>0</v>
      </c>
      <c r="K70" s="79"/>
      <c r="L70" s="50">
        <f t="shared" si="1"/>
        <v>0</v>
      </c>
      <c r="M70" s="79">
        <f t="shared" si="2"/>
        <v>21</v>
      </c>
      <c r="N70" s="76">
        <f t="shared" si="3"/>
        <v>1728.617331</v>
      </c>
      <c r="O70" s="4"/>
      <c r="P70" s="4"/>
      <c r="Q70" s="88"/>
      <c r="R70" s="87"/>
      <c r="S70" s="89"/>
      <c r="T70" s="87">
        <f t="shared" si="4"/>
        <v>0</v>
      </c>
      <c r="U70" s="87">
        <f t="shared" si="5"/>
        <v>21</v>
      </c>
      <c r="V70" s="91">
        <f t="shared" si="6"/>
        <v>1728.617331</v>
      </c>
    </row>
    <row r="71" spans="1:22" ht="12.75">
      <c r="A71" s="7">
        <v>65</v>
      </c>
      <c r="B71" s="9" t="s">
        <v>19</v>
      </c>
      <c r="C71" s="5">
        <v>51115</v>
      </c>
      <c r="D71" s="5" t="s">
        <v>74</v>
      </c>
      <c r="E71" s="11" t="s">
        <v>11</v>
      </c>
      <c r="F71" s="84">
        <v>82.315103</v>
      </c>
      <c r="G71" s="9">
        <v>10</v>
      </c>
      <c r="H71" s="4">
        <f t="shared" si="0"/>
        <v>823.15103</v>
      </c>
      <c r="I71" s="77"/>
      <c r="J71" s="50">
        <f t="shared" si="7"/>
        <v>0</v>
      </c>
      <c r="K71" s="79"/>
      <c r="L71" s="50">
        <f t="shared" si="1"/>
        <v>0</v>
      </c>
      <c r="M71" s="79">
        <f t="shared" si="2"/>
        <v>10</v>
      </c>
      <c r="N71" s="76">
        <f t="shared" si="3"/>
        <v>823.15103</v>
      </c>
      <c r="O71" s="4"/>
      <c r="P71" s="4"/>
      <c r="Q71" s="88"/>
      <c r="R71" s="87"/>
      <c r="S71" s="89">
        <v>31</v>
      </c>
      <c r="T71" s="87">
        <f t="shared" si="4"/>
        <v>2551.768193</v>
      </c>
      <c r="U71" s="87">
        <f t="shared" si="5"/>
        <v>-21</v>
      </c>
      <c r="V71" s="91">
        <f t="shared" si="6"/>
        <v>-1728.617163</v>
      </c>
    </row>
    <row r="72" spans="1:22" ht="12.75">
      <c r="A72" s="7">
        <v>66</v>
      </c>
      <c r="B72" s="9" t="s">
        <v>19</v>
      </c>
      <c r="C72" s="5">
        <v>10116</v>
      </c>
      <c r="D72" s="5" t="s">
        <v>139</v>
      </c>
      <c r="E72" s="11" t="s">
        <v>11</v>
      </c>
      <c r="F72" s="84">
        <v>82.3151</v>
      </c>
      <c r="G72" s="9">
        <v>98</v>
      </c>
      <c r="H72" s="4">
        <f t="shared" si="0"/>
        <v>8066.8798</v>
      </c>
      <c r="I72" s="77">
        <v>12</v>
      </c>
      <c r="J72" s="50">
        <f t="shared" si="7"/>
        <v>987.7812</v>
      </c>
      <c r="K72" s="79"/>
      <c r="L72" s="50">
        <f aca="true" t="shared" si="8" ref="L72:L99">K72*F72</f>
        <v>0</v>
      </c>
      <c r="M72" s="79">
        <f aca="true" t="shared" si="9" ref="M72:M98">G72+I72-K72</f>
        <v>110</v>
      </c>
      <c r="N72" s="76">
        <f aca="true" t="shared" si="10" ref="N72:N99">H72+J72-L72</f>
        <v>9054.661</v>
      </c>
      <c r="O72" s="4"/>
      <c r="P72" s="4">
        <f>N70+N71+N72</f>
        <v>11606.429361</v>
      </c>
      <c r="Q72" s="88">
        <v>101</v>
      </c>
      <c r="R72" s="87">
        <v>8313.81</v>
      </c>
      <c r="S72" s="89">
        <v>9</v>
      </c>
      <c r="T72" s="87">
        <f t="shared" si="4"/>
        <v>740.8359</v>
      </c>
      <c r="U72" s="87">
        <f t="shared" si="5"/>
        <v>0</v>
      </c>
      <c r="V72" s="91">
        <f t="shared" si="6"/>
        <v>0.01510000000052969</v>
      </c>
    </row>
    <row r="73" spans="1:22" ht="12.75">
      <c r="A73" s="7">
        <v>67</v>
      </c>
      <c r="B73" s="9" t="s">
        <v>28</v>
      </c>
      <c r="C73" s="5">
        <v>280315</v>
      </c>
      <c r="D73" s="5" t="s">
        <v>78</v>
      </c>
      <c r="E73" s="11" t="s">
        <v>12</v>
      </c>
      <c r="F73" s="84">
        <v>107.4601</v>
      </c>
      <c r="G73" s="9">
        <v>0</v>
      </c>
      <c r="H73" s="4">
        <f t="shared" si="0"/>
        <v>0</v>
      </c>
      <c r="I73" s="77"/>
      <c r="J73" s="50">
        <f t="shared" si="7"/>
        <v>0</v>
      </c>
      <c r="K73" s="79"/>
      <c r="L73" s="50">
        <f t="shared" si="8"/>
        <v>0</v>
      </c>
      <c r="M73" s="79">
        <f t="shared" si="9"/>
        <v>0</v>
      </c>
      <c r="N73" s="76">
        <f t="shared" si="10"/>
        <v>0</v>
      </c>
      <c r="O73" s="50"/>
      <c r="P73" s="50"/>
      <c r="Q73" s="88"/>
      <c r="R73" s="87"/>
      <c r="S73" s="89"/>
      <c r="T73" s="87">
        <f t="shared" si="4"/>
        <v>0</v>
      </c>
      <c r="U73" s="87">
        <f t="shared" si="5"/>
        <v>0</v>
      </c>
      <c r="V73" s="91">
        <f t="shared" si="6"/>
        <v>0</v>
      </c>
    </row>
    <row r="74" spans="1:22" ht="12.75">
      <c r="A74" s="7">
        <v>68</v>
      </c>
      <c r="B74" s="9" t="s">
        <v>28</v>
      </c>
      <c r="C74" s="5">
        <v>580815</v>
      </c>
      <c r="D74" s="5" t="s">
        <v>148</v>
      </c>
      <c r="E74" s="11" t="s">
        <v>12</v>
      </c>
      <c r="F74" s="84">
        <v>174.0355</v>
      </c>
      <c r="G74" s="9">
        <v>64</v>
      </c>
      <c r="H74" s="4">
        <f t="shared" si="0"/>
        <v>11138.272</v>
      </c>
      <c r="I74" s="77"/>
      <c r="J74" s="50">
        <f t="shared" si="7"/>
        <v>0</v>
      </c>
      <c r="K74" s="79"/>
      <c r="L74" s="50">
        <f t="shared" si="8"/>
        <v>0</v>
      </c>
      <c r="M74" s="79">
        <f t="shared" si="9"/>
        <v>64</v>
      </c>
      <c r="N74" s="76">
        <f t="shared" si="10"/>
        <v>11138.272</v>
      </c>
      <c r="O74" s="50"/>
      <c r="P74" s="50"/>
      <c r="Q74" s="88">
        <v>64</v>
      </c>
      <c r="R74" s="87">
        <v>11138.27</v>
      </c>
      <c r="S74" s="89"/>
      <c r="T74" s="87">
        <f t="shared" si="4"/>
        <v>0</v>
      </c>
      <c r="U74" s="87">
        <f t="shared" si="5"/>
        <v>0</v>
      </c>
      <c r="V74" s="91">
        <f t="shared" si="6"/>
        <v>0.0020000000004074536</v>
      </c>
    </row>
    <row r="75" spans="1:22" ht="12.75">
      <c r="A75" s="7">
        <v>69</v>
      </c>
      <c r="B75" s="9" t="s">
        <v>28</v>
      </c>
      <c r="C75" s="5">
        <v>580815</v>
      </c>
      <c r="D75" s="5" t="s">
        <v>148</v>
      </c>
      <c r="E75" s="11" t="s">
        <v>12</v>
      </c>
      <c r="F75" s="84">
        <v>174.0354493</v>
      </c>
      <c r="G75" s="9">
        <v>25</v>
      </c>
      <c r="H75" s="4">
        <f t="shared" si="0"/>
        <v>4350.8862325</v>
      </c>
      <c r="I75" s="77"/>
      <c r="J75" s="50">
        <f t="shared" si="7"/>
        <v>0</v>
      </c>
      <c r="K75" s="79"/>
      <c r="L75" s="50">
        <f t="shared" si="8"/>
        <v>0</v>
      </c>
      <c r="M75" s="79">
        <f t="shared" si="9"/>
        <v>25</v>
      </c>
      <c r="N75" s="76">
        <f t="shared" si="10"/>
        <v>4350.8862325</v>
      </c>
      <c r="O75" s="50"/>
      <c r="P75" s="50"/>
      <c r="Q75" s="88">
        <v>25</v>
      </c>
      <c r="R75" s="87">
        <v>4350.89</v>
      </c>
      <c r="S75" s="89"/>
      <c r="T75" s="87">
        <f t="shared" si="4"/>
        <v>0</v>
      </c>
      <c r="U75" s="87">
        <f t="shared" si="5"/>
        <v>0</v>
      </c>
      <c r="V75" s="91">
        <f t="shared" si="6"/>
        <v>-0.0037675000003218884</v>
      </c>
    </row>
    <row r="76" spans="1:22" ht="12.75">
      <c r="A76" s="7">
        <v>70</v>
      </c>
      <c r="B76" s="9" t="s">
        <v>28</v>
      </c>
      <c r="C76" s="5">
        <v>580815</v>
      </c>
      <c r="D76" s="5" t="s">
        <v>148</v>
      </c>
      <c r="E76" s="11" t="s">
        <v>12</v>
      </c>
      <c r="F76" s="84">
        <v>174.0355</v>
      </c>
      <c r="G76" s="9">
        <v>27</v>
      </c>
      <c r="H76" s="4">
        <f t="shared" si="0"/>
        <v>4698.958500000001</v>
      </c>
      <c r="I76" s="77"/>
      <c r="J76" s="50">
        <f t="shared" si="7"/>
        <v>0</v>
      </c>
      <c r="K76" s="79"/>
      <c r="L76" s="50">
        <f t="shared" si="8"/>
        <v>0</v>
      </c>
      <c r="M76" s="79">
        <f t="shared" si="9"/>
        <v>27</v>
      </c>
      <c r="N76" s="76">
        <f t="shared" si="10"/>
        <v>4698.958500000001</v>
      </c>
      <c r="O76" s="50"/>
      <c r="P76" s="50"/>
      <c r="Q76" s="88">
        <v>27</v>
      </c>
      <c r="R76" s="87">
        <v>4391.55</v>
      </c>
      <c r="S76" s="89"/>
      <c r="T76" s="87">
        <f t="shared" si="4"/>
        <v>0</v>
      </c>
      <c r="U76" s="87">
        <f t="shared" si="5"/>
        <v>0</v>
      </c>
      <c r="V76" s="91">
        <f t="shared" si="6"/>
        <v>307.40850000000046</v>
      </c>
    </row>
    <row r="77" spans="1:22" ht="12.75">
      <c r="A77" s="7">
        <v>71</v>
      </c>
      <c r="B77" s="9" t="s">
        <v>28</v>
      </c>
      <c r="C77" s="5">
        <v>20416</v>
      </c>
      <c r="D77" s="5" t="s">
        <v>167</v>
      </c>
      <c r="E77" s="11" t="s">
        <v>12</v>
      </c>
      <c r="F77" s="84">
        <v>174.035514</v>
      </c>
      <c r="G77" s="9">
        <v>42</v>
      </c>
      <c r="H77" s="4">
        <f t="shared" si="0"/>
        <v>7309.491588</v>
      </c>
      <c r="I77" s="77">
        <v>22</v>
      </c>
      <c r="J77" s="50">
        <f t="shared" si="7"/>
        <v>3828.781308</v>
      </c>
      <c r="K77" s="79"/>
      <c r="L77" s="50">
        <f t="shared" si="8"/>
        <v>0</v>
      </c>
      <c r="M77" s="79">
        <f t="shared" si="9"/>
        <v>64</v>
      </c>
      <c r="N77" s="76">
        <f t="shared" si="10"/>
        <v>11138.272896</v>
      </c>
      <c r="O77" s="50"/>
      <c r="P77" s="50"/>
      <c r="Q77" s="88">
        <v>64</v>
      </c>
      <c r="R77" s="87">
        <v>11138.27</v>
      </c>
      <c r="S77" s="89"/>
      <c r="T77" s="87">
        <f aca="true" t="shared" si="11" ref="T77:T99">S77*F77</f>
        <v>0</v>
      </c>
      <c r="U77" s="87">
        <f aca="true" t="shared" si="12" ref="U77:U99">M77-Q77-S77</f>
        <v>0</v>
      </c>
      <c r="V77" s="91">
        <f aca="true" t="shared" si="13" ref="V77:V99">N77-R77-T77</f>
        <v>0.0028959999999642605</v>
      </c>
    </row>
    <row r="78" spans="1:22" ht="12.75">
      <c r="A78" s="7">
        <v>72</v>
      </c>
      <c r="B78" s="9" t="s">
        <v>28</v>
      </c>
      <c r="C78" s="5">
        <v>290315</v>
      </c>
      <c r="D78" s="5" t="s">
        <v>161</v>
      </c>
      <c r="E78" s="11" t="s">
        <v>12</v>
      </c>
      <c r="F78" s="84">
        <v>174.035514</v>
      </c>
      <c r="G78" s="9">
        <v>0</v>
      </c>
      <c r="H78" s="4">
        <f t="shared" si="0"/>
        <v>0</v>
      </c>
      <c r="I78" s="77"/>
      <c r="J78" s="50">
        <f t="shared" si="7"/>
        <v>0</v>
      </c>
      <c r="K78" s="79"/>
      <c r="L78" s="50">
        <f t="shared" si="8"/>
        <v>0</v>
      </c>
      <c r="M78" s="79">
        <f t="shared" si="9"/>
        <v>0</v>
      </c>
      <c r="N78" s="76">
        <f t="shared" si="10"/>
        <v>0</v>
      </c>
      <c r="O78" s="50"/>
      <c r="P78" s="50"/>
      <c r="Q78" s="88"/>
      <c r="R78" s="87"/>
      <c r="S78" s="89"/>
      <c r="T78" s="87">
        <f t="shared" si="11"/>
        <v>0</v>
      </c>
      <c r="U78" s="87">
        <f t="shared" si="12"/>
        <v>0</v>
      </c>
      <c r="V78" s="91">
        <f t="shared" si="13"/>
        <v>0</v>
      </c>
    </row>
    <row r="79" spans="1:22" ht="12.75">
      <c r="A79" s="7">
        <v>73</v>
      </c>
      <c r="B79" s="9" t="s">
        <v>28</v>
      </c>
      <c r="C79" s="5" t="s">
        <v>198</v>
      </c>
      <c r="D79" s="5" t="s">
        <v>161</v>
      </c>
      <c r="E79" s="11" t="s">
        <v>12</v>
      </c>
      <c r="F79" s="84">
        <v>174.035497364</v>
      </c>
      <c r="G79" s="9">
        <v>173</v>
      </c>
      <c r="H79" s="4">
        <f t="shared" si="0"/>
        <v>30108.141043972002</v>
      </c>
      <c r="I79" s="77"/>
      <c r="J79" s="50">
        <f t="shared" si="7"/>
        <v>0</v>
      </c>
      <c r="K79" s="79">
        <v>23</v>
      </c>
      <c r="L79" s="50">
        <f t="shared" si="8"/>
        <v>4002.8164393720003</v>
      </c>
      <c r="M79" s="79">
        <f t="shared" si="9"/>
        <v>150</v>
      </c>
      <c r="N79" s="76">
        <f t="shared" si="10"/>
        <v>26105.324604600002</v>
      </c>
      <c r="O79" s="50"/>
      <c r="P79" s="50">
        <f>N74+N75+N76+N77+N79</f>
        <v>57431.71423310001</v>
      </c>
      <c r="Q79" s="88">
        <v>140</v>
      </c>
      <c r="R79" s="87">
        <v>24364.97</v>
      </c>
      <c r="S79" s="89">
        <v>10</v>
      </c>
      <c r="T79" s="87">
        <f t="shared" si="11"/>
        <v>1740.35497364</v>
      </c>
      <c r="U79" s="87">
        <f t="shared" si="12"/>
        <v>0</v>
      </c>
      <c r="V79" s="91">
        <f t="shared" si="13"/>
        <v>-0.00036903999898640905</v>
      </c>
    </row>
    <row r="80" spans="1:22" ht="12.75">
      <c r="A80" s="7">
        <v>74</v>
      </c>
      <c r="B80" s="9" t="s">
        <v>10</v>
      </c>
      <c r="C80" s="5">
        <v>61115</v>
      </c>
      <c r="D80" s="5" t="s">
        <v>149</v>
      </c>
      <c r="E80" s="11" t="s">
        <v>11</v>
      </c>
      <c r="F80" s="84">
        <v>82.3151</v>
      </c>
      <c r="G80" s="9">
        <v>35</v>
      </c>
      <c r="H80" s="4">
        <f t="shared" si="0"/>
        <v>2881.0285</v>
      </c>
      <c r="I80" s="77"/>
      <c r="J80" s="50">
        <f t="shared" si="7"/>
        <v>0</v>
      </c>
      <c r="K80" s="79"/>
      <c r="L80" s="50">
        <f t="shared" si="8"/>
        <v>0</v>
      </c>
      <c r="M80" s="79">
        <f t="shared" si="9"/>
        <v>35</v>
      </c>
      <c r="N80" s="76">
        <f t="shared" si="10"/>
        <v>2881.0285</v>
      </c>
      <c r="O80" s="4"/>
      <c r="P80" s="4"/>
      <c r="Q80" s="88"/>
      <c r="R80" s="87"/>
      <c r="S80" s="89"/>
      <c r="T80" s="87">
        <f t="shared" si="11"/>
        <v>0</v>
      </c>
      <c r="U80" s="87">
        <f t="shared" si="12"/>
        <v>35</v>
      </c>
      <c r="V80" s="91">
        <f t="shared" si="13"/>
        <v>2881.0285</v>
      </c>
    </row>
    <row r="81" spans="1:22" ht="12.75">
      <c r="A81" s="7">
        <v>75</v>
      </c>
      <c r="B81" s="9" t="s">
        <v>10</v>
      </c>
      <c r="C81" s="5">
        <v>61115</v>
      </c>
      <c r="D81" s="5" t="s">
        <v>149</v>
      </c>
      <c r="E81" s="11" t="s">
        <v>11</v>
      </c>
      <c r="F81" s="84">
        <v>82.315118</v>
      </c>
      <c r="G81" s="9">
        <v>12</v>
      </c>
      <c r="H81" s="4">
        <f t="shared" si="0"/>
        <v>987.781416</v>
      </c>
      <c r="I81" s="77"/>
      <c r="J81" s="50">
        <f t="shared" si="7"/>
        <v>0</v>
      </c>
      <c r="K81" s="79"/>
      <c r="L81" s="50">
        <f t="shared" si="8"/>
        <v>0</v>
      </c>
      <c r="M81" s="79">
        <f t="shared" si="9"/>
        <v>12</v>
      </c>
      <c r="N81" s="76">
        <f t="shared" si="10"/>
        <v>987.781416</v>
      </c>
      <c r="O81" s="4"/>
      <c r="P81" s="4"/>
      <c r="Q81" s="88"/>
      <c r="R81" s="87"/>
      <c r="S81" s="89">
        <v>47</v>
      </c>
      <c r="T81" s="87">
        <f t="shared" si="11"/>
        <v>3868.8105459999997</v>
      </c>
      <c r="U81" s="87">
        <f t="shared" si="12"/>
        <v>-35</v>
      </c>
      <c r="V81" s="91">
        <f t="shared" si="13"/>
        <v>-2881.02913</v>
      </c>
    </row>
    <row r="82" spans="1:22" ht="12.75">
      <c r="A82" s="7">
        <v>76</v>
      </c>
      <c r="B82" s="9" t="s">
        <v>10</v>
      </c>
      <c r="C82" s="5">
        <v>71115</v>
      </c>
      <c r="D82" s="5" t="s">
        <v>149</v>
      </c>
      <c r="E82" s="11" t="s">
        <v>11</v>
      </c>
      <c r="F82" s="84">
        <v>82.315105</v>
      </c>
      <c r="G82" s="9">
        <v>5</v>
      </c>
      <c r="H82" s="4">
        <f t="shared" si="0"/>
        <v>411.575525</v>
      </c>
      <c r="I82" s="77"/>
      <c r="J82" s="50">
        <f t="shared" si="7"/>
        <v>0</v>
      </c>
      <c r="K82" s="79">
        <v>5</v>
      </c>
      <c r="L82" s="50">
        <f t="shared" si="8"/>
        <v>411.575525</v>
      </c>
      <c r="M82" s="79">
        <f t="shared" si="9"/>
        <v>0</v>
      </c>
      <c r="N82" s="76">
        <f t="shared" si="10"/>
        <v>0</v>
      </c>
      <c r="O82" s="4"/>
      <c r="P82" s="4"/>
      <c r="Q82" s="88"/>
      <c r="R82" s="87"/>
      <c r="S82" s="89"/>
      <c r="T82" s="87">
        <f t="shared" si="11"/>
        <v>0</v>
      </c>
      <c r="U82" s="87">
        <f t="shared" si="12"/>
        <v>0</v>
      </c>
      <c r="V82" s="91">
        <f t="shared" si="13"/>
        <v>0</v>
      </c>
    </row>
    <row r="83" spans="1:22" ht="12.75">
      <c r="A83" s="7">
        <v>77</v>
      </c>
      <c r="B83" s="9" t="s">
        <v>10</v>
      </c>
      <c r="C83" s="5">
        <v>10116</v>
      </c>
      <c r="D83" s="5" t="s">
        <v>168</v>
      </c>
      <c r="E83" s="11" t="s">
        <v>11</v>
      </c>
      <c r="F83" s="84">
        <v>82.315133</v>
      </c>
      <c r="G83" s="9">
        <v>15</v>
      </c>
      <c r="H83" s="4">
        <f t="shared" si="0"/>
        <v>1234.726995</v>
      </c>
      <c r="I83" s="77"/>
      <c r="J83" s="50">
        <f t="shared" si="7"/>
        <v>0</v>
      </c>
      <c r="K83" s="79"/>
      <c r="L83" s="50">
        <f t="shared" si="8"/>
        <v>0</v>
      </c>
      <c r="M83" s="79">
        <f t="shared" si="9"/>
        <v>15</v>
      </c>
      <c r="N83" s="76">
        <f t="shared" si="10"/>
        <v>1234.726995</v>
      </c>
      <c r="O83" s="4"/>
      <c r="P83" s="4"/>
      <c r="Q83" s="88">
        <v>15</v>
      </c>
      <c r="R83" s="87">
        <v>1234.72</v>
      </c>
      <c r="S83" s="89"/>
      <c r="T83" s="87">
        <f t="shared" si="11"/>
        <v>0</v>
      </c>
      <c r="U83" s="87">
        <f t="shared" si="12"/>
        <v>0</v>
      </c>
      <c r="V83" s="91">
        <f t="shared" si="13"/>
        <v>0.006994999999960783</v>
      </c>
    </row>
    <row r="84" spans="1:22" ht="12.75">
      <c r="A84" s="7">
        <v>78</v>
      </c>
      <c r="B84" s="9" t="s">
        <v>10</v>
      </c>
      <c r="C84" s="5">
        <v>20316</v>
      </c>
      <c r="D84" s="5" t="s">
        <v>187</v>
      </c>
      <c r="E84" s="11" t="s">
        <v>11</v>
      </c>
      <c r="F84" s="84">
        <v>82.3151</v>
      </c>
      <c r="G84" s="9">
        <v>99</v>
      </c>
      <c r="H84" s="4">
        <f t="shared" si="0"/>
        <v>8149.1949</v>
      </c>
      <c r="I84" s="77">
        <v>10</v>
      </c>
      <c r="J84" s="50">
        <f t="shared" si="7"/>
        <v>823.1510000000001</v>
      </c>
      <c r="K84" s="79"/>
      <c r="L84" s="50">
        <f t="shared" si="8"/>
        <v>0</v>
      </c>
      <c r="M84" s="79">
        <f t="shared" si="9"/>
        <v>109</v>
      </c>
      <c r="N84" s="76">
        <f t="shared" si="10"/>
        <v>8972.3459</v>
      </c>
      <c r="O84" s="4"/>
      <c r="P84" s="4">
        <f>N80+N81+N83+N84</f>
        <v>14075.882811</v>
      </c>
      <c r="Q84" s="88">
        <v>109</v>
      </c>
      <c r="R84" s="87">
        <v>8972.34</v>
      </c>
      <c r="S84" s="89"/>
      <c r="T84" s="87">
        <f t="shared" si="11"/>
        <v>0</v>
      </c>
      <c r="U84" s="87">
        <f t="shared" si="12"/>
        <v>0</v>
      </c>
      <c r="V84" s="91">
        <f t="shared" si="13"/>
        <v>0.0059000000001105946</v>
      </c>
    </row>
    <row r="85" spans="1:22" ht="12.75">
      <c r="A85" s="7">
        <v>80</v>
      </c>
      <c r="B85" s="9" t="s">
        <v>33</v>
      </c>
      <c r="C85" s="5" t="s">
        <v>199</v>
      </c>
      <c r="D85" s="5" t="s">
        <v>175</v>
      </c>
      <c r="E85" s="11" t="s">
        <v>11</v>
      </c>
      <c r="F85" s="84">
        <v>175.76891111</v>
      </c>
      <c r="G85" s="9">
        <v>80</v>
      </c>
      <c r="H85" s="4">
        <f t="shared" si="0"/>
        <v>14061.5128888</v>
      </c>
      <c r="I85" s="77"/>
      <c r="J85" s="50">
        <f t="shared" si="7"/>
        <v>0</v>
      </c>
      <c r="K85" s="79">
        <v>27</v>
      </c>
      <c r="L85" s="50">
        <f t="shared" si="8"/>
        <v>4745.76059997</v>
      </c>
      <c r="M85" s="79">
        <f t="shared" si="9"/>
        <v>53</v>
      </c>
      <c r="N85" s="76">
        <f t="shared" si="10"/>
        <v>9315.75228883</v>
      </c>
      <c r="O85" s="4"/>
      <c r="P85" s="4"/>
      <c r="Q85" s="88">
        <v>40</v>
      </c>
      <c r="R85" s="87">
        <v>7028.51</v>
      </c>
      <c r="S85" s="89">
        <v>18</v>
      </c>
      <c r="T85" s="87">
        <f t="shared" si="11"/>
        <v>3163.8403999800003</v>
      </c>
      <c r="U85" s="87">
        <f t="shared" si="12"/>
        <v>-5</v>
      </c>
      <c r="V85" s="91">
        <f t="shared" si="13"/>
        <v>-876.5981111499996</v>
      </c>
    </row>
    <row r="86" spans="1:22" ht="12.75">
      <c r="A86" s="7">
        <v>82</v>
      </c>
      <c r="B86" s="9" t="s">
        <v>33</v>
      </c>
      <c r="C86" s="5" t="s">
        <v>199</v>
      </c>
      <c r="D86" s="5" t="s">
        <v>175</v>
      </c>
      <c r="E86" s="11" t="s">
        <v>11</v>
      </c>
      <c r="F86" s="84">
        <v>175.3195</v>
      </c>
      <c r="G86" s="9"/>
      <c r="H86" s="4"/>
      <c r="I86" s="77">
        <v>5</v>
      </c>
      <c r="J86" s="50">
        <f aca="true" t="shared" si="14" ref="J86:J99">I86*F86</f>
        <v>876.5975000000001</v>
      </c>
      <c r="K86" s="79"/>
      <c r="L86" s="50">
        <f t="shared" si="8"/>
        <v>0</v>
      </c>
      <c r="M86" s="79">
        <f t="shared" si="9"/>
        <v>5</v>
      </c>
      <c r="N86" s="76">
        <f t="shared" si="10"/>
        <v>876.5975000000001</v>
      </c>
      <c r="O86" s="4"/>
      <c r="P86" s="4">
        <f>N85+N86</f>
        <v>10192.34978883</v>
      </c>
      <c r="Q86" s="88"/>
      <c r="R86" s="87"/>
      <c r="S86" s="89"/>
      <c r="T86" s="87">
        <f t="shared" si="11"/>
        <v>0</v>
      </c>
      <c r="U86" s="87">
        <f t="shared" si="12"/>
        <v>5</v>
      </c>
      <c r="V86" s="91">
        <f t="shared" si="13"/>
        <v>876.5975000000001</v>
      </c>
    </row>
    <row r="87" spans="1:22" ht="12.75">
      <c r="A87" s="7">
        <v>83</v>
      </c>
      <c r="B87" s="9" t="s">
        <v>145</v>
      </c>
      <c r="C87" s="5" t="s">
        <v>192</v>
      </c>
      <c r="D87" s="5" t="s">
        <v>147</v>
      </c>
      <c r="E87" s="11" t="s">
        <v>66</v>
      </c>
      <c r="F87" s="84">
        <v>89.366398148</v>
      </c>
      <c r="G87" s="9">
        <v>26</v>
      </c>
      <c r="H87" s="4">
        <f t="shared" si="0"/>
        <v>2323.526351848</v>
      </c>
      <c r="I87" s="77">
        <v>7</v>
      </c>
      <c r="J87" s="50">
        <f t="shared" si="14"/>
        <v>625.564787036</v>
      </c>
      <c r="K87" s="79"/>
      <c r="L87" s="50">
        <f t="shared" si="8"/>
        <v>0</v>
      </c>
      <c r="M87" s="79">
        <f t="shared" si="9"/>
        <v>33</v>
      </c>
      <c r="N87" s="76">
        <f t="shared" si="10"/>
        <v>2949.091138884</v>
      </c>
      <c r="O87" s="4"/>
      <c r="P87" s="4"/>
      <c r="Q87" s="88">
        <v>33</v>
      </c>
      <c r="R87" s="87">
        <v>2949.08</v>
      </c>
      <c r="S87" s="89"/>
      <c r="T87" s="87">
        <f t="shared" si="11"/>
        <v>0</v>
      </c>
      <c r="U87" s="87">
        <f t="shared" si="12"/>
        <v>0</v>
      </c>
      <c r="V87" s="91">
        <f t="shared" si="13"/>
        <v>0.011138884000047256</v>
      </c>
    </row>
    <row r="88" spans="1:22" ht="12.75">
      <c r="A88" s="7">
        <v>84</v>
      </c>
      <c r="B88" s="9" t="s">
        <v>171</v>
      </c>
      <c r="C88" s="5" t="s">
        <v>184</v>
      </c>
      <c r="D88" s="5" t="s">
        <v>172</v>
      </c>
      <c r="E88" s="11" t="s">
        <v>12</v>
      </c>
      <c r="F88" s="84">
        <v>98.7824</v>
      </c>
      <c r="G88" s="9">
        <v>22</v>
      </c>
      <c r="H88" s="4">
        <f t="shared" si="0"/>
        <v>2173.2128</v>
      </c>
      <c r="I88" s="77">
        <v>6</v>
      </c>
      <c r="J88" s="50">
        <f t="shared" si="14"/>
        <v>592.6944</v>
      </c>
      <c r="K88" s="79"/>
      <c r="L88" s="50">
        <f t="shared" si="8"/>
        <v>0</v>
      </c>
      <c r="M88" s="79">
        <f t="shared" si="9"/>
        <v>28</v>
      </c>
      <c r="N88" s="76">
        <f t="shared" si="10"/>
        <v>2765.9071999999996</v>
      </c>
      <c r="O88" s="4"/>
      <c r="P88" s="4"/>
      <c r="Q88" s="88">
        <v>6</v>
      </c>
      <c r="R88" s="87">
        <v>592.69</v>
      </c>
      <c r="S88" s="89">
        <v>22</v>
      </c>
      <c r="T88" s="87">
        <f t="shared" si="11"/>
        <v>2173.2128</v>
      </c>
      <c r="U88" s="87">
        <f t="shared" si="12"/>
        <v>0</v>
      </c>
      <c r="V88" s="91">
        <f t="shared" si="13"/>
        <v>0.004399999999805004</v>
      </c>
    </row>
    <row r="89" spans="1:22" ht="12.75">
      <c r="A89" s="7">
        <v>85</v>
      </c>
      <c r="B89" s="9" t="s">
        <v>179</v>
      </c>
      <c r="C89" s="5" t="s">
        <v>193</v>
      </c>
      <c r="D89" s="5" t="s">
        <v>153</v>
      </c>
      <c r="E89" s="51" t="s">
        <v>12</v>
      </c>
      <c r="F89" s="84">
        <v>98.782403509</v>
      </c>
      <c r="G89" s="9">
        <v>24</v>
      </c>
      <c r="H89" s="4">
        <f t="shared" si="0"/>
        <v>2370.777684216</v>
      </c>
      <c r="I89" s="77"/>
      <c r="J89" s="50">
        <f t="shared" si="14"/>
        <v>0</v>
      </c>
      <c r="K89" s="79">
        <v>24</v>
      </c>
      <c r="L89" s="50">
        <f t="shared" si="8"/>
        <v>2370.777684216</v>
      </c>
      <c r="M89" s="79">
        <f t="shared" si="9"/>
        <v>0</v>
      </c>
      <c r="N89" s="76">
        <f t="shared" si="10"/>
        <v>0</v>
      </c>
      <c r="O89" s="4"/>
      <c r="P89" s="4"/>
      <c r="Q89" s="88"/>
      <c r="R89" s="87"/>
      <c r="S89" s="89"/>
      <c r="T89" s="87">
        <f t="shared" si="11"/>
        <v>0</v>
      </c>
      <c r="U89" s="87">
        <f t="shared" si="12"/>
        <v>0</v>
      </c>
      <c r="V89" s="91">
        <f t="shared" si="13"/>
        <v>0</v>
      </c>
    </row>
    <row r="90" spans="1:22" ht="12.75">
      <c r="A90" s="7">
        <v>86</v>
      </c>
      <c r="B90" s="9" t="s">
        <v>179</v>
      </c>
      <c r="C90" s="5" t="s">
        <v>193</v>
      </c>
      <c r="D90" s="5" t="s">
        <v>153</v>
      </c>
      <c r="E90" s="51" t="s">
        <v>12</v>
      </c>
      <c r="F90" s="84">
        <v>98.782393539</v>
      </c>
      <c r="G90" s="9"/>
      <c r="H90" s="4"/>
      <c r="I90" s="77">
        <v>3</v>
      </c>
      <c r="J90" s="50">
        <f t="shared" si="14"/>
        <v>296.347180617</v>
      </c>
      <c r="K90" s="79"/>
      <c r="L90" s="50">
        <f t="shared" si="8"/>
        <v>0</v>
      </c>
      <c r="M90" s="79">
        <f t="shared" si="9"/>
        <v>3</v>
      </c>
      <c r="N90" s="76">
        <f t="shared" si="10"/>
        <v>296.347180617</v>
      </c>
      <c r="O90" s="4"/>
      <c r="P90" s="4"/>
      <c r="Q90" s="88">
        <v>3</v>
      </c>
      <c r="R90" s="87">
        <v>296.35</v>
      </c>
      <c r="S90" s="89"/>
      <c r="T90" s="87">
        <f t="shared" si="11"/>
        <v>0</v>
      </c>
      <c r="U90" s="87">
        <f t="shared" si="12"/>
        <v>0</v>
      </c>
      <c r="V90" s="91">
        <f t="shared" si="13"/>
        <v>-0.0028193830000304843</v>
      </c>
    </row>
    <row r="91" spans="1:22" ht="12.75">
      <c r="A91" s="7">
        <v>87</v>
      </c>
      <c r="B91" s="9" t="s">
        <v>146</v>
      </c>
      <c r="C91" s="5" t="s">
        <v>185</v>
      </c>
      <c r="D91" s="5" t="s">
        <v>172</v>
      </c>
      <c r="E91" s="51" t="s">
        <v>66</v>
      </c>
      <c r="F91" s="84">
        <v>89.366397959</v>
      </c>
      <c r="G91" s="9">
        <v>15</v>
      </c>
      <c r="H91" s="4">
        <f t="shared" si="0"/>
        <v>1340.4959693849999</v>
      </c>
      <c r="I91" s="77"/>
      <c r="J91" s="50">
        <f t="shared" si="14"/>
        <v>0</v>
      </c>
      <c r="K91" s="79"/>
      <c r="L91" s="50">
        <f t="shared" si="8"/>
        <v>0</v>
      </c>
      <c r="M91" s="79">
        <f t="shared" si="9"/>
        <v>15</v>
      </c>
      <c r="N91" s="76">
        <f t="shared" si="10"/>
        <v>1340.4959693849999</v>
      </c>
      <c r="O91" s="4"/>
      <c r="P91" s="4"/>
      <c r="Q91" s="88"/>
      <c r="R91" s="87"/>
      <c r="S91" s="89">
        <v>15</v>
      </c>
      <c r="T91" s="87">
        <f t="shared" si="11"/>
        <v>1340.4959693849999</v>
      </c>
      <c r="U91" s="87">
        <f t="shared" si="12"/>
        <v>0</v>
      </c>
      <c r="V91" s="91">
        <f t="shared" si="13"/>
        <v>0</v>
      </c>
    </row>
    <row r="92" spans="1:22" ht="12.75">
      <c r="A92" s="7">
        <v>88</v>
      </c>
      <c r="B92" s="9" t="s">
        <v>146</v>
      </c>
      <c r="C92" s="5" t="s">
        <v>185</v>
      </c>
      <c r="D92" s="5" t="s">
        <v>172</v>
      </c>
      <c r="E92" s="51" t="s">
        <v>66</v>
      </c>
      <c r="F92" s="84">
        <v>89.366405797</v>
      </c>
      <c r="G92" s="9"/>
      <c r="H92" s="4"/>
      <c r="I92" s="77">
        <v>3</v>
      </c>
      <c r="J92" s="50">
        <f t="shared" si="14"/>
        <v>268.099217391</v>
      </c>
      <c r="K92" s="79"/>
      <c r="L92" s="50">
        <f t="shared" si="8"/>
        <v>0</v>
      </c>
      <c r="M92" s="79">
        <f t="shared" si="9"/>
        <v>3</v>
      </c>
      <c r="N92" s="76">
        <f t="shared" si="10"/>
        <v>268.099217391</v>
      </c>
      <c r="O92" s="4"/>
      <c r="P92" s="4">
        <f>N91+N92</f>
        <v>1608.595186776</v>
      </c>
      <c r="Q92" s="88">
        <v>3</v>
      </c>
      <c r="R92" s="87">
        <v>268.1</v>
      </c>
      <c r="S92" s="89"/>
      <c r="T92" s="87">
        <f t="shared" si="11"/>
        <v>0</v>
      </c>
      <c r="U92" s="87">
        <f t="shared" si="12"/>
        <v>0</v>
      </c>
      <c r="V92" s="91">
        <f t="shared" si="13"/>
        <v>-0.0007826089999980468</v>
      </c>
    </row>
    <row r="93" spans="1:22" ht="12.75">
      <c r="A93" s="7">
        <v>89</v>
      </c>
      <c r="B93" s="9" t="s">
        <v>144</v>
      </c>
      <c r="C93" s="5" t="s">
        <v>208</v>
      </c>
      <c r="D93" s="5">
        <v>31.0718</v>
      </c>
      <c r="E93" s="51" t="s">
        <v>66</v>
      </c>
      <c r="F93" s="84">
        <v>89.366399444</v>
      </c>
      <c r="G93" s="9">
        <v>28</v>
      </c>
      <c r="H93" s="4">
        <f t="shared" si="0"/>
        <v>2502.259184432</v>
      </c>
      <c r="I93" s="77">
        <v>5</v>
      </c>
      <c r="J93" s="50">
        <f t="shared" si="14"/>
        <v>446.83199721999995</v>
      </c>
      <c r="K93" s="79"/>
      <c r="L93" s="50">
        <f t="shared" si="8"/>
        <v>0</v>
      </c>
      <c r="M93" s="79">
        <f t="shared" si="9"/>
        <v>33</v>
      </c>
      <c r="N93" s="76">
        <f t="shared" si="10"/>
        <v>2949.091181652</v>
      </c>
      <c r="O93" s="4"/>
      <c r="P93" s="4"/>
      <c r="Q93" s="88">
        <v>5</v>
      </c>
      <c r="R93" s="87">
        <v>446.83</v>
      </c>
      <c r="S93" s="89">
        <v>28</v>
      </c>
      <c r="T93" s="87">
        <f t="shared" si="11"/>
        <v>2502.259184432</v>
      </c>
      <c r="U93" s="87">
        <f t="shared" si="12"/>
        <v>0</v>
      </c>
      <c r="V93" s="91">
        <f t="shared" si="13"/>
        <v>0.0019972200002484897</v>
      </c>
    </row>
    <row r="94" spans="1:22" ht="12.75">
      <c r="A94" s="7">
        <v>90</v>
      </c>
      <c r="B94" s="9" t="s">
        <v>151</v>
      </c>
      <c r="C94" s="5" t="s">
        <v>209</v>
      </c>
      <c r="D94" s="5" t="s">
        <v>153</v>
      </c>
      <c r="E94" s="51" t="s">
        <v>12</v>
      </c>
      <c r="F94" s="84">
        <v>98.782399922</v>
      </c>
      <c r="G94" s="9">
        <v>42</v>
      </c>
      <c r="H94" s="4">
        <f t="shared" si="0"/>
        <v>4148.860796724</v>
      </c>
      <c r="I94" s="77">
        <v>5</v>
      </c>
      <c r="J94" s="50">
        <f t="shared" si="14"/>
        <v>493.91199960999995</v>
      </c>
      <c r="K94" s="79">
        <v>19</v>
      </c>
      <c r="L94" s="50">
        <f t="shared" si="8"/>
        <v>1876.8655985179998</v>
      </c>
      <c r="M94" s="79">
        <f t="shared" si="9"/>
        <v>28</v>
      </c>
      <c r="N94" s="76">
        <f t="shared" si="10"/>
        <v>2765.9071978159996</v>
      </c>
      <c r="O94" s="4"/>
      <c r="P94" s="4"/>
      <c r="Q94" s="88">
        <v>5</v>
      </c>
      <c r="R94" s="87">
        <v>493.91</v>
      </c>
      <c r="S94" s="89">
        <v>23</v>
      </c>
      <c r="T94" s="87">
        <f t="shared" si="11"/>
        <v>2271.9951982059997</v>
      </c>
      <c r="U94" s="87">
        <f t="shared" si="12"/>
        <v>0</v>
      </c>
      <c r="V94" s="91">
        <f t="shared" si="13"/>
        <v>0.0019996099999843864</v>
      </c>
    </row>
    <row r="95" spans="1:22" ht="12.75">
      <c r="A95" s="7">
        <v>91</v>
      </c>
      <c r="B95" s="9" t="s">
        <v>65</v>
      </c>
      <c r="C95" s="5" t="s">
        <v>143</v>
      </c>
      <c r="D95" s="5" t="s">
        <v>64</v>
      </c>
      <c r="E95" s="51" t="s">
        <v>66</v>
      </c>
      <c r="F95" s="84">
        <v>202.23</v>
      </c>
      <c r="G95" s="9">
        <v>19</v>
      </c>
      <c r="H95" s="4">
        <f>G95*F95</f>
        <v>3842.37</v>
      </c>
      <c r="I95" s="77"/>
      <c r="J95" s="50">
        <f t="shared" si="14"/>
        <v>0</v>
      </c>
      <c r="K95" s="79">
        <v>9</v>
      </c>
      <c r="L95" s="50">
        <f t="shared" si="8"/>
        <v>1820.07</v>
      </c>
      <c r="M95" s="79">
        <f t="shared" si="9"/>
        <v>10</v>
      </c>
      <c r="N95" s="76">
        <f t="shared" si="10"/>
        <v>2022.3</v>
      </c>
      <c r="O95" s="4"/>
      <c r="P95" s="4"/>
      <c r="Q95" s="88"/>
      <c r="R95" s="87"/>
      <c r="S95" s="89">
        <v>10</v>
      </c>
      <c r="T95" s="87">
        <f t="shared" si="11"/>
        <v>2022.3</v>
      </c>
      <c r="U95" s="87">
        <f t="shared" si="12"/>
        <v>0</v>
      </c>
      <c r="V95" s="91">
        <f t="shared" si="13"/>
        <v>0</v>
      </c>
    </row>
    <row r="96" spans="1:22" ht="12.75">
      <c r="A96" s="7">
        <v>92</v>
      </c>
      <c r="B96" s="9" t="s">
        <v>65</v>
      </c>
      <c r="C96" s="5" t="s">
        <v>176</v>
      </c>
      <c r="D96" s="5" t="s">
        <v>113</v>
      </c>
      <c r="E96" s="51" t="s">
        <v>66</v>
      </c>
      <c r="F96" s="84">
        <v>186.86475</v>
      </c>
      <c r="G96" s="9">
        <v>0</v>
      </c>
      <c r="H96" s="4">
        <f>G96*F96</f>
        <v>0</v>
      </c>
      <c r="I96" s="77"/>
      <c r="J96" s="50">
        <f t="shared" si="14"/>
        <v>0</v>
      </c>
      <c r="K96" s="79"/>
      <c r="L96" s="50">
        <f t="shared" si="8"/>
        <v>0</v>
      </c>
      <c r="M96" s="79">
        <f t="shared" si="9"/>
        <v>0</v>
      </c>
      <c r="N96" s="76">
        <f t="shared" si="10"/>
        <v>0</v>
      </c>
      <c r="O96" s="4"/>
      <c r="P96" s="4"/>
      <c r="Q96" s="88"/>
      <c r="R96" s="87"/>
      <c r="S96" s="89"/>
      <c r="T96" s="87">
        <f t="shared" si="11"/>
        <v>0</v>
      </c>
      <c r="U96" s="87">
        <f t="shared" si="12"/>
        <v>0</v>
      </c>
      <c r="V96" s="91">
        <f t="shared" si="13"/>
        <v>0</v>
      </c>
    </row>
    <row r="97" spans="1:22" ht="12.75">
      <c r="A97" s="7">
        <v>93</v>
      </c>
      <c r="B97" s="9" t="s">
        <v>65</v>
      </c>
      <c r="C97" s="5" t="s">
        <v>176</v>
      </c>
      <c r="D97" s="5" t="s">
        <v>113</v>
      </c>
      <c r="E97" s="51" t="s">
        <v>66</v>
      </c>
      <c r="F97" s="84">
        <v>186.908</v>
      </c>
      <c r="G97" s="9">
        <v>0</v>
      </c>
      <c r="H97" s="4">
        <f>G97*F97</f>
        <v>0</v>
      </c>
      <c r="I97" s="77"/>
      <c r="J97" s="50">
        <f t="shared" si="14"/>
        <v>0</v>
      </c>
      <c r="K97" s="79"/>
      <c r="L97" s="50">
        <f t="shared" si="8"/>
        <v>0</v>
      </c>
      <c r="M97" s="79">
        <f t="shared" si="9"/>
        <v>0</v>
      </c>
      <c r="N97" s="76">
        <f t="shared" si="10"/>
        <v>0</v>
      </c>
      <c r="O97" s="4"/>
      <c r="P97" s="4"/>
      <c r="Q97" s="88"/>
      <c r="R97" s="87"/>
      <c r="S97" s="89"/>
      <c r="T97" s="87">
        <f t="shared" si="11"/>
        <v>0</v>
      </c>
      <c r="U97" s="87">
        <f t="shared" si="12"/>
        <v>0</v>
      </c>
      <c r="V97" s="91">
        <f t="shared" si="13"/>
        <v>0</v>
      </c>
    </row>
    <row r="98" spans="1:23" ht="12.75">
      <c r="A98" s="7">
        <v>94</v>
      </c>
      <c r="B98" s="9" t="s">
        <v>65</v>
      </c>
      <c r="C98" s="5" t="s">
        <v>200</v>
      </c>
      <c r="D98" s="5" t="s">
        <v>139</v>
      </c>
      <c r="E98" s="51" t="s">
        <v>66</v>
      </c>
      <c r="F98" s="84">
        <v>195.6602</v>
      </c>
      <c r="G98" s="9">
        <v>25</v>
      </c>
      <c r="H98" s="4">
        <f>G98*F98</f>
        <v>4891.505</v>
      </c>
      <c r="I98" s="77"/>
      <c r="J98" s="50">
        <f t="shared" si="14"/>
        <v>0</v>
      </c>
      <c r="K98" s="79">
        <v>1</v>
      </c>
      <c r="L98" s="50">
        <f t="shared" si="8"/>
        <v>195.6602</v>
      </c>
      <c r="M98" s="79">
        <f t="shared" si="9"/>
        <v>24</v>
      </c>
      <c r="N98" s="76">
        <f t="shared" si="10"/>
        <v>4695.8448</v>
      </c>
      <c r="O98" s="4"/>
      <c r="P98" s="4"/>
      <c r="Q98" s="88">
        <v>24</v>
      </c>
      <c r="R98" s="87">
        <v>4695.85</v>
      </c>
      <c r="S98" s="89"/>
      <c r="T98" s="87">
        <f t="shared" si="11"/>
        <v>0</v>
      </c>
      <c r="U98" s="87">
        <f t="shared" si="12"/>
        <v>0</v>
      </c>
      <c r="V98" s="91">
        <f t="shared" si="13"/>
        <v>-0.005200000000513683</v>
      </c>
      <c r="W98">
        <f>R98+R99</f>
        <v>4890.25</v>
      </c>
    </row>
    <row r="99" spans="1:22" ht="12.75">
      <c r="A99" s="7">
        <v>95</v>
      </c>
      <c r="B99" s="9" t="s">
        <v>65</v>
      </c>
      <c r="C99" s="5" t="s">
        <v>200</v>
      </c>
      <c r="D99" s="5" t="s">
        <v>139</v>
      </c>
      <c r="E99" s="51" t="s">
        <v>66</v>
      </c>
      <c r="F99" s="84">
        <v>194.3975</v>
      </c>
      <c r="G99" s="9"/>
      <c r="H99" s="4"/>
      <c r="I99" s="77">
        <v>1</v>
      </c>
      <c r="J99" s="50">
        <f t="shared" si="14"/>
        <v>194.3975</v>
      </c>
      <c r="K99" s="79"/>
      <c r="L99" s="50">
        <f t="shared" si="8"/>
        <v>0</v>
      </c>
      <c r="M99" s="79">
        <f>G99+I99-K99</f>
        <v>1</v>
      </c>
      <c r="N99" s="76">
        <f t="shared" si="10"/>
        <v>194.3975</v>
      </c>
      <c r="O99" s="4"/>
      <c r="P99" s="4">
        <f>N95+N98+N99</f>
        <v>6912.5423</v>
      </c>
      <c r="Q99" s="88">
        <v>1</v>
      </c>
      <c r="R99" s="87">
        <v>194.4</v>
      </c>
      <c r="S99" s="89"/>
      <c r="T99" s="87">
        <f t="shared" si="11"/>
        <v>0</v>
      </c>
      <c r="U99" s="87">
        <f t="shared" si="12"/>
        <v>0</v>
      </c>
      <c r="V99" s="91">
        <f t="shared" si="13"/>
        <v>-0.0024999999999977263</v>
      </c>
    </row>
    <row r="100" spans="1:22" ht="12.75">
      <c r="A100" s="28"/>
      <c r="B100" s="13" t="s">
        <v>30</v>
      </c>
      <c r="C100" s="29"/>
      <c r="D100" s="29"/>
      <c r="E100" s="29"/>
      <c r="F100" s="84"/>
      <c r="G100" s="9"/>
      <c r="H100" s="30">
        <v>860221.17</v>
      </c>
      <c r="I100" s="12"/>
      <c r="J100" s="52">
        <v>108151.66</v>
      </c>
      <c r="K100" s="31"/>
      <c r="L100" s="52">
        <v>149888.99</v>
      </c>
      <c r="M100" s="31"/>
      <c r="N100" s="30">
        <v>818483.84</v>
      </c>
      <c r="O100" s="30"/>
      <c r="P100" s="30"/>
      <c r="Q100" s="88"/>
      <c r="R100" s="88">
        <f>SUM(R12:R99)</f>
        <v>698131.2774219997</v>
      </c>
      <c r="S100" s="88">
        <f>SUM(S12:S99)</f>
        <v>783</v>
      </c>
      <c r="T100" s="88">
        <f>SUM(T12:T99)</f>
        <v>124651.09607236102</v>
      </c>
      <c r="U100" s="88"/>
      <c r="V100" s="88">
        <f>SUM(V12:V99)</f>
        <v>-4298.51945766899</v>
      </c>
    </row>
    <row r="101" spans="1:16" ht="12.75">
      <c r="A101" s="61"/>
      <c r="B101" s="15"/>
      <c r="C101" s="62"/>
      <c r="D101" s="62"/>
      <c r="E101" s="62"/>
      <c r="F101" s="85"/>
      <c r="G101" s="41"/>
      <c r="H101" s="37"/>
      <c r="I101" s="18"/>
      <c r="J101" s="67"/>
      <c r="K101" s="36"/>
      <c r="L101" s="67"/>
      <c r="M101" s="36"/>
      <c r="N101" s="37"/>
      <c r="O101" s="37"/>
      <c r="P101" s="37"/>
    </row>
    <row r="102" spans="1:16" ht="12.75">
      <c r="A102" s="61"/>
      <c r="B102" s="15"/>
      <c r="C102" s="62"/>
      <c r="D102" s="62"/>
      <c r="E102" s="62"/>
      <c r="F102" s="85"/>
      <c r="G102" s="41"/>
      <c r="H102" s="37"/>
      <c r="I102" s="18"/>
      <c r="J102" s="67"/>
      <c r="K102" s="36"/>
      <c r="L102" s="67"/>
      <c r="M102" s="36"/>
      <c r="N102" s="37"/>
      <c r="O102" s="37"/>
      <c r="P102" s="37"/>
    </row>
    <row r="103" spans="1:16" ht="12.75">
      <c r="A103" s="61"/>
      <c r="B103" s="15"/>
      <c r="C103" s="62"/>
      <c r="D103" s="62"/>
      <c r="E103" s="62"/>
      <c r="F103" s="85"/>
      <c r="G103" s="41"/>
      <c r="H103" s="37"/>
      <c r="I103" s="18"/>
      <c r="J103" s="67"/>
      <c r="K103" s="36"/>
      <c r="L103" s="67"/>
      <c r="M103" s="36"/>
      <c r="N103" s="37"/>
      <c r="O103" s="37"/>
      <c r="P103" s="37"/>
    </row>
    <row r="104" spans="1:16" ht="12.75">
      <c r="A104" s="61"/>
      <c r="B104" s="15"/>
      <c r="C104" s="62"/>
      <c r="D104" s="62"/>
      <c r="E104" s="62"/>
      <c r="F104" s="85"/>
      <c r="G104" s="41"/>
      <c r="H104" s="37"/>
      <c r="I104" s="18"/>
      <c r="J104" s="37"/>
      <c r="K104" s="36"/>
      <c r="L104" s="67"/>
      <c r="M104" s="36"/>
      <c r="N104" s="37"/>
      <c r="O104" s="37"/>
      <c r="P104" s="37"/>
    </row>
    <row r="105" spans="1:14" ht="15.75">
      <c r="A105" s="8"/>
      <c r="B105" s="6" t="s">
        <v>177</v>
      </c>
      <c r="C105" s="8"/>
      <c r="D105" s="8"/>
      <c r="E105" s="42"/>
      <c r="F105" s="85"/>
      <c r="G105" s="41"/>
      <c r="H105" s="43"/>
      <c r="I105" s="18"/>
      <c r="J105" s="16"/>
      <c r="K105" s="8"/>
      <c r="L105" s="21"/>
      <c r="M105" s="8"/>
      <c r="N105" s="38"/>
    </row>
    <row r="106" spans="1:14" ht="15.75">
      <c r="A106" s="8"/>
      <c r="B106" s="6"/>
      <c r="C106" s="8"/>
      <c r="D106" s="8"/>
      <c r="E106" s="42"/>
      <c r="F106" s="85"/>
      <c r="G106" s="41"/>
      <c r="H106" s="43"/>
      <c r="I106" s="18"/>
      <c r="J106" s="16"/>
      <c r="K106" s="8"/>
      <c r="L106" s="21"/>
      <c r="M106" s="8"/>
      <c r="N106" s="38"/>
    </row>
    <row r="107" spans="1:14" ht="15.75">
      <c r="A107" s="1"/>
      <c r="B107" s="6" t="s">
        <v>35</v>
      </c>
      <c r="C107" s="6"/>
      <c r="D107" s="6"/>
      <c r="E107" s="44"/>
      <c r="F107" s="85"/>
      <c r="G107" s="41"/>
      <c r="H107" s="65"/>
      <c r="I107" s="18"/>
      <c r="J107" s="16"/>
      <c r="K107" s="8"/>
      <c r="L107" s="21"/>
      <c r="M107" s="8"/>
      <c r="N107" s="16"/>
    </row>
    <row r="108" spans="1:14" ht="15.75">
      <c r="A108" s="1"/>
      <c r="B108" s="14" t="s">
        <v>36</v>
      </c>
      <c r="C108" s="6"/>
      <c r="D108" s="6"/>
      <c r="E108" s="44"/>
      <c r="F108" s="85"/>
      <c r="G108" s="41"/>
      <c r="H108" s="65"/>
      <c r="I108" s="18"/>
      <c r="J108" s="16"/>
      <c r="K108" s="8"/>
      <c r="L108" s="21"/>
      <c r="M108" s="8"/>
      <c r="N108" s="16"/>
    </row>
    <row r="109" spans="2:14" ht="12.75">
      <c r="B109" s="14" t="s">
        <v>178</v>
      </c>
      <c r="E109" s="19"/>
      <c r="F109" s="85"/>
      <c r="G109" s="41"/>
      <c r="H109" s="66"/>
      <c r="I109" s="18"/>
      <c r="L109" s="17"/>
      <c r="N109" s="17"/>
    </row>
    <row r="110" spans="2:14" ht="12.75">
      <c r="B110" s="14" t="s">
        <v>55</v>
      </c>
      <c r="E110" s="19"/>
      <c r="F110" s="85"/>
      <c r="G110" s="41"/>
      <c r="H110" s="66"/>
      <c r="I110" s="18"/>
      <c r="L110" s="17"/>
      <c r="N110" s="17"/>
    </row>
  </sheetData>
  <sheetProtection/>
  <mergeCells count="15"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  <mergeCell ref="D9:D11"/>
    <mergeCell ref="E9:E11"/>
    <mergeCell ref="F9:F11"/>
    <mergeCell ref="G9:H9"/>
  </mergeCells>
  <printOptions/>
  <pageMargins left="0.11811023622047245" right="0" top="0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67">
      <selection activeCell="A1" sqref="A1:O97"/>
    </sheetView>
  </sheetViews>
  <sheetFormatPr defaultColWidth="9.00390625" defaultRowHeight="12.75"/>
  <cols>
    <col min="1" max="1" width="5.75390625" style="0" customWidth="1"/>
    <col min="2" max="2" width="20.00390625" style="0" customWidth="1"/>
    <col min="3" max="3" width="10.00390625" style="0" customWidth="1"/>
    <col min="4" max="4" width="9.875" style="0" customWidth="1"/>
    <col min="5" max="5" width="6.00390625" style="0" customWidth="1"/>
    <col min="6" max="6" width="13.125" style="0" customWidth="1"/>
    <col min="7" max="7" width="7.75390625" style="0" customWidth="1"/>
    <col min="9" max="9" width="7.25390625" style="0" customWidth="1"/>
    <col min="11" max="11" width="7.375" style="0" customWidth="1"/>
    <col min="13" max="13" width="7.753906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228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7" t="s">
        <v>50</v>
      </c>
      <c r="D9" s="110" t="s">
        <v>51</v>
      </c>
      <c r="E9" s="113" t="s">
        <v>2</v>
      </c>
      <c r="F9" s="117" t="s">
        <v>52</v>
      </c>
      <c r="G9" s="99" t="s">
        <v>3</v>
      </c>
      <c r="H9" s="99"/>
      <c r="I9" s="100" t="s">
        <v>4</v>
      </c>
      <c r="J9" s="100"/>
      <c r="K9" s="100" t="s">
        <v>63</v>
      </c>
      <c r="L9" s="100"/>
      <c r="M9" s="99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8"/>
      <c r="D10" s="111"/>
      <c r="E10" s="114"/>
      <c r="F10" s="118"/>
      <c r="G10" s="102" t="s">
        <v>211</v>
      </c>
      <c r="H10" s="102"/>
      <c r="I10" s="100"/>
      <c r="J10" s="100"/>
      <c r="K10" s="100"/>
      <c r="L10" s="100"/>
      <c r="M10" s="102" t="s">
        <v>229</v>
      </c>
      <c r="N10" s="105"/>
      <c r="O10" s="24" t="s">
        <v>61</v>
      </c>
    </row>
    <row r="11" spans="1:15" ht="25.5">
      <c r="A11" s="7" t="s">
        <v>1</v>
      </c>
      <c r="B11" s="7"/>
      <c r="C11" s="109"/>
      <c r="D11" s="112"/>
      <c r="E11" s="115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2.7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149</v>
      </c>
      <c r="H12" s="4">
        <f aca="true" t="shared" si="0" ref="H12:H83">G12*F12</f>
        <v>18796.797000000002</v>
      </c>
      <c r="I12" s="79"/>
      <c r="J12" s="50">
        <f>I12*F12</f>
        <v>0</v>
      </c>
      <c r="K12" s="79">
        <v>28</v>
      </c>
      <c r="L12" s="50">
        <f>K12*F12</f>
        <v>3532.284</v>
      </c>
      <c r="M12" s="79">
        <f>G12++I12-K12</f>
        <v>121</v>
      </c>
      <c r="N12" s="76">
        <f>H12+J12-L12</f>
        <v>15264.513000000003</v>
      </c>
      <c r="O12" s="59"/>
    </row>
    <row r="13" spans="1:15" ht="12.75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>
        <v>54</v>
      </c>
      <c r="H13" s="4">
        <f t="shared" si="0"/>
        <v>6812.262000000001</v>
      </c>
      <c r="I13" s="79">
        <v>4</v>
      </c>
      <c r="J13" s="50">
        <v>504.62</v>
      </c>
      <c r="K13" s="79">
        <v>46</v>
      </c>
      <c r="L13" s="50">
        <f aca="true" t="shared" si="1" ref="L13:L76">K13*F13</f>
        <v>5803.0380000000005</v>
      </c>
      <c r="M13" s="79">
        <f aca="true" t="shared" si="2" ref="M13:M76">G13++I13-K13</f>
        <v>12</v>
      </c>
      <c r="N13" s="76">
        <f aca="true" t="shared" si="3" ref="N13:N76">H13+J13-L13</f>
        <v>1513.844</v>
      </c>
      <c r="O13" s="59"/>
    </row>
    <row r="14" spans="1:17" ht="12.75">
      <c r="A14" s="7">
        <v>3</v>
      </c>
      <c r="B14" s="9" t="s">
        <v>43</v>
      </c>
      <c r="C14" s="7" t="s">
        <v>231</v>
      </c>
      <c r="D14" s="7" t="s">
        <v>232</v>
      </c>
      <c r="E14" s="11" t="s">
        <v>11</v>
      </c>
      <c r="F14" s="83">
        <v>126.153</v>
      </c>
      <c r="G14" s="3"/>
      <c r="H14" s="4"/>
      <c r="I14" s="79">
        <v>64</v>
      </c>
      <c r="J14" s="50">
        <f>I14*F14</f>
        <v>8073.792</v>
      </c>
      <c r="K14" s="79"/>
      <c r="L14" s="50">
        <f t="shared" si="1"/>
        <v>0</v>
      </c>
      <c r="M14" s="79">
        <f t="shared" si="2"/>
        <v>64</v>
      </c>
      <c r="N14" s="76">
        <f t="shared" si="3"/>
        <v>8073.792</v>
      </c>
      <c r="O14" s="59"/>
      <c r="Q14" s="17"/>
    </row>
    <row r="15" spans="1:15" ht="12.75">
      <c r="A15" s="7">
        <v>4</v>
      </c>
      <c r="B15" s="9" t="s">
        <v>44</v>
      </c>
      <c r="C15" s="7" t="s">
        <v>180</v>
      </c>
      <c r="D15" s="7" t="s">
        <v>152</v>
      </c>
      <c r="E15" s="11" t="s">
        <v>12</v>
      </c>
      <c r="F15" s="83">
        <v>285.3476</v>
      </c>
      <c r="G15" s="3">
        <v>45</v>
      </c>
      <c r="H15" s="4">
        <f>G15*F15</f>
        <v>12840.642</v>
      </c>
      <c r="I15" s="79"/>
      <c r="J15" s="50">
        <f aca="true" t="shared" si="4" ref="J15:J80">I15*F15</f>
        <v>0</v>
      </c>
      <c r="K15" s="79"/>
      <c r="L15" s="50">
        <f t="shared" si="1"/>
        <v>0</v>
      </c>
      <c r="M15" s="79">
        <f t="shared" si="2"/>
        <v>45</v>
      </c>
      <c r="N15" s="76">
        <f t="shared" si="3"/>
        <v>12840.642</v>
      </c>
      <c r="O15" s="59"/>
    </row>
    <row r="16" spans="1:15" ht="12.75">
      <c r="A16" s="7">
        <v>5</v>
      </c>
      <c r="B16" s="9" t="s">
        <v>44</v>
      </c>
      <c r="C16" s="7" t="s">
        <v>123</v>
      </c>
      <c r="D16" s="7" t="s">
        <v>114</v>
      </c>
      <c r="E16" s="11" t="s">
        <v>12</v>
      </c>
      <c r="F16" s="83">
        <v>259.410799</v>
      </c>
      <c r="G16" s="3">
        <v>12</v>
      </c>
      <c r="H16" s="4">
        <f t="shared" si="0"/>
        <v>3112.929588</v>
      </c>
      <c r="I16" s="79"/>
      <c r="J16" s="50">
        <f t="shared" si="4"/>
        <v>0</v>
      </c>
      <c r="K16" s="79">
        <v>12</v>
      </c>
      <c r="L16" s="50">
        <f t="shared" si="1"/>
        <v>3112.929588</v>
      </c>
      <c r="M16" s="79">
        <f t="shared" si="2"/>
        <v>0</v>
      </c>
      <c r="N16" s="76">
        <f t="shared" si="3"/>
        <v>0</v>
      </c>
      <c r="O16" s="59"/>
    </row>
    <row r="17" spans="1:15" ht="12.75">
      <c r="A17" s="7">
        <v>6</v>
      </c>
      <c r="B17" s="9" t="s">
        <v>44</v>
      </c>
      <c r="C17" s="7" t="s">
        <v>154</v>
      </c>
      <c r="D17" s="7" t="s">
        <v>147</v>
      </c>
      <c r="E17" s="11" t="s">
        <v>12</v>
      </c>
      <c r="F17" s="83">
        <v>285.347583</v>
      </c>
      <c r="G17" s="3">
        <v>34</v>
      </c>
      <c r="H17" s="4">
        <f t="shared" si="0"/>
        <v>9701.817821999999</v>
      </c>
      <c r="I17" s="79"/>
      <c r="J17" s="50">
        <f t="shared" si="4"/>
        <v>0</v>
      </c>
      <c r="K17" s="79"/>
      <c r="L17" s="50">
        <f t="shared" si="1"/>
        <v>0</v>
      </c>
      <c r="M17" s="79">
        <f t="shared" si="2"/>
        <v>34</v>
      </c>
      <c r="N17" s="76">
        <f t="shared" si="3"/>
        <v>9701.817821999999</v>
      </c>
      <c r="O17" s="59"/>
    </row>
    <row r="18" spans="1:17" ht="12.75">
      <c r="A18" s="7">
        <v>7</v>
      </c>
      <c r="B18" s="9" t="s">
        <v>44</v>
      </c>
      <c r="C18" s="7" t="s">
        <v>162</v>
      </c>
      <c r="D18" s="7" t="s">
        <v>152</v>
      </c>
      <c r="E18" s="11" t="s">
        <v>12</v>
      </c>
      <c r="F18" s="83">
        <v>285.3476</v>
      </c>
      <c r="G18" s="3">
        <v>29</v>
      </c>
      <c r="H18" s="4">
        <f t="shared" si="0"/>
        <v>8275.0804</v>
      </c>
      <c r="I18" s="79"/>
      <c r="J18" s="50">
        <f t="shared" si="4"/>
        <v>0</v>
      </c>
      <c r="K18" s="79">
        <v>25</v>
      </c>
      <c r="L18" s="50">
        <f t="shared" si="1"/>
        <v>7133.69</v>
      </c>
      <c r="M18" s="79">
        <f t="shared" si="2"/>
        <v>4</v>
      </c>
      <c r="N18" s="76">
        <f t="shared" si="3"/>
        <v>1141.3904000000011</v>
      </c>
      <c r="O18" s="59"/>
      <c r="Q18" s="17"/>
    </row>
    <row r="19" spans="1:17" ht="12.75">
      <c r="A19" s="7">
        <v>8</v>
      </c>
      <c r="B19" s="9" t="s">
        <v>44</v>
      </c>
      <c r="C19" s="7" t="s">
        <v>195</v>
      </c>
      <c r="D19" s="7" t="s">
        <v>165</v>
      </c>
      <c r="E19" s="11" t="s">
        <v>12</v>
      </c>
      <c r="F19" s="83">
        <v>285.3476</v>
      </c>
      <c r="G19" s="3">
        <v>225</v>
      </c>
      <c r="H19" s="4">
        <f t="shared" si="0"/>
        <v>64203.21</v>
      </c>
      <c r="I19" s="79">
        <v>34</v>
      </c>
      <c r="J19" s="50">
        <f t="shared" si="4"/>
        <v>9701.8184</v>
      </c>
      <c r="K19" s="79"/>
      <c r="L19" s="50">
        <f t="shared" si="1"/>
        <v>0</v>
      </c>
      <c r="M19" s="79">
        <f t="shared" si="2"/>
        <v>259</v>
      </c>
      <c r="N19" s="76">
        <f t="shared" si="3"/>
        <v>73905.0284</v>
      </c>
      <c r="O19" s="59"/>
      <c r="Q19" s="17"/>
    </row>
    <row r="20" spans="1:15" ht="12.75">
      <c r="A20" s="7">
        <v>9</v>
      </c>
      <c r="B20" s="9" t="s">
        <v>21</v>
      </c>
      <c r="C20" s="3" t="s">
        <v>186</v>
      </c>
      <c r="D20" s="3" t="s">
        <v>173</v>
      </c>
      <c r="E20" s="11" t="s">
        <v>66</v>
      </c>
      <c r="F20" s="84">
        <v>225.77</v>
      </c>
      <c r="G20" s="9">
        <v>69</v>
      </c>
      <c r="H20" s="4">
        <f t="shared" si="0"/>
        <v>15578.130000000001</v>
      </c>
      <c r="I20" s="78"/>
      <c r="J20" s="50">
        <f t="shared" si="4"/>
        <v>0</v>
      </c>
      <c r="K20" s="79">
        <v>13</v>
      </c>
      <c r="L20" s="50">
        <f t="shared" si="1"/>
        <v>2935.01</v>
      </c>
      <c r="M20" s="79">
        <f t="shared" si="2"/>
        <v>56</v>
      </c>
      <c r="N20" s="76">
        <f t="shared" si="3"/>
        <v>12643.12</v>
      </c>
      <c r="O20" s="4"/>
    </row>
    <row r="21" spans="1:17" ht="12.75">
      <c r="A21" s="7">
        <v>10</v>
      </c>
      <c r="B21" s="9" t="s">
        <v>21</v>
      </c>
      <c r="C21" s="3" t="s">
        <v>215</v>
      </c>
      <c r="D21" s="3" t="s">
        <v>216</v>
      </c>
      <c r="E21" s="11" t="s">
        <v>66</v>
      </c>
      <c r="F21" s="84">
        <v>225.77</v>
      </c>
      <c r="G21" s="9">
        <v>8</v>
      </c>
      <c r="H21" s="4">
        <f t="shared" si="0"/>
        <v>1806.16</v>
      </c>
      <c r="I21" s="78">
        <v>15</v>
      </c>
      <c r="J21" s="50">
        <f t="shared" si="4"/>
        <v>3386.55</v>
      </c>
      <c r="K21" s="79"/>
      <c r="L21" s="50">
        <f t="shared" si="1"/>
        <v>0</v>
      </c>
      <c r="M21" s="79">
        <f t="shared" si="2"/>
        <v>23</v>
      </c>
      <c r="N21" s="76">
        <f t="shared" si="3"/>
        <v>5192.71</v>
      </c>
      <c r="O21" s="4"/>
      <c r="Q21" s="17"/>
    </row>
    <row r="22" spans="1:15" ht="12.75">
      <c r="A22" s="7">
        <v>11</v>
      </c>
      <c r="B22" s="9" t="s">
        <v>15</v>
      </c>
      <c r="C22" s="3" t="s">
        <v>163</v>
      </c>
      <c r="D22" s="3" t="s">
        <v>150</v>
      </c>
      <c r="E22" s="11" t="s">
        <v>11</v>
      </c>
      <c r="F22" s="84">
        <v>413.191208</v>
      </c>
      <c r="G22" s="9">
        <v>206</v>
      </c>
      <c r="H22" s="4">
        <f t="shared" si="0"/>
        <v>85117.388848</v>
      </c>
      <c r="I22" s="78">
        <v>16</v>
      </c>
      <c r="J22" s="50">
        <f t="shared" si="4"/>
        <v>6611.059328</v>
      </c>
      <c r="K22" s="79">
        <v>17</v>
      </c>
      <c r="L22" s="50">
        <f t="shared" si="1"/>
        <v>7024.2505360000005</v>
      </c>
      <c r="M22" s="79">
        <f t="shared" si="2"/>
        <v>205</v>
      </c>
      <c r="N22" s="76">
        <f t="shared" si="3"/>
        <v>84704.19764</v>
      </c>
      <c r="O22" s="4"/>
    </row>
    <row r="23" spans="1:15" ht="12.75">
      <c r="A23" s="7">
        <v>12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413.191181818</v>
      </c>
      <c r="G23" s="9">
        <v>16</v>
      </c>
      <c r="H23" s="4">
        <f t="shared" si="0"/>
        <v>6611.058909088</v>
      </c>
      <c r="I23" s="78"/>
      <c r="J23" s="50">
        <f t="shared" si="4"/>
        <v>0</v>
      </c>
      <c r="K23" s="79"/>
      <c r="L23" s="50">
        <f t="shared" si="1"/>
        <v>0</v>
      </c>
      <c r="M23" s="79">
        <f t="shared" si="2"/>
        <v>16</v>
      </c>
      <c r="N23" s="76">
        <f t="shared" si="3"/>
        <v>6611.058909088</v>
      </c>
      <c r="O23" s="4"/>
    </row>
    <row r="24" spans="1:17" ht="12.75">
      <c r="A24" s="7">
        <v>13</v>
      </c>
      <c r="B24" s="9" t="s">
        <v>15</v>
      </c>
      <c r="C24" s="7" t="s">
        <v>217</v>
      </c>
      <c r="D24" s="3" t="s">
        <v>218</v>
      </c>
      <c r="E24" s="11" t="s">
        <v>11</v>
      </c>
      <c r="F24" s="84">
        <v>413.193333</v>
      </c>
      <c r="G24" s="9">
        <v>3</v>
      </c>
      <c r="H24" s="4">
        <f t="shared" si="0"/>
        <v>1239.579999</v>
      </c>
      <c r="I24" s="78"/>
      <c r="J24" s="50">
        <f t="shared" si="4"/>
        <v>0</v>
      </c>
      <c r="K24" s="79"/>
      <c r="L24" s="50">
        <f t="shared" si="1"/>
        <v>0</v>
      </c>
      <c r="M24" s="79">
        <f t="shared" si="2"/>
        <v>3</v>
      </c>
      <c r="N24" s="76">
        <f t="shared" si="3"/>
        <v>1239.579999</v>
      </c>
      <c r="O24" s="4"/>
      <c r="Q24" s="17"/>
    </row>
    <row r="25" spans="1:15" ht="12.75">
      <c r="A25" s="7">
        <v>14</v>
      </c>
      <c r="B25" s="9" t="s">
        <v>38</v>
      </c>
      <c r="C25" s="3" t="s">
        <v>182</v>
      </c>
      <c r="D25" s="3" t="s">
        <v>147</v>
      </c>
      <c r="E25" s="11" t="s">
        <v>66</v>
      </c>
      <c r="F25" s="84">
        <v>131.61</v>
      </c>
      <c r="G25" s="9">
        <v>16</v>
      </c>
      <c r="H25" s="4">
        <f t="shared" si="0"/>
        <v>2105.76</v>
      </c>
      <c r="I25" s="78"/>
      <c r="J25" s="50">
        <f t="shared" si="4"/>
        <v>0</v>
      </c>
      <c r="K25" s="79">
        <v>16</v>
      </c>
      <c r="L25" s="50">
        <f t="shared" si="1"/>
        <v>2105.76</v>
      </c>
      <c r="M25" s="79">
        <f t="shared" si="2"/>
        <v>0</v>
      </c>
      <c r="N25" s="76">
        <f t="shared" si="3"/>
        <v>0</v>
      </c>
      <c r="O25" s="4"/>
    </row>
    <row r="26" spans="1:15" ht="12.75">
      <c r="A26" s="7">
        <v>15</v>
      </c>
      <c r="B26" s="9" t="s">
        <v>38</v>
      </c>
      <c r="C26" s="3" t="s">
        <v>213</v>
      </c>
      <c r="D26" s="3" t="s">
        <v>214</v>
      </c>
      <c r="E26" s="11" t="s">
        <v>66</v>
      </c>
      <c r="F26" s="84">
        <v>131.61</v>
      </c>
      <c r="G26" s="9">
        <v>9</v>
      </c>
      <c r="H26" s="4">
        <f t="shared" si="0"/>
        <v>1184.4900000000002</v>
      </c>
      <c r="I26" s="78">
        <v>16</v>
      </c>
      <c r="J26" s="50">
        <f t="shared" si="4"/>
        <v>2105.76</v>
      </c>
      <c r="K26" s="79">
        <v>2</v>
      </c>
      <c r="L26" s="50">
        <f t="shared" si="1"/>
        <v>263.22</v>
      </c>
      <c r="M26" s="79">
        <f t="shared" si="2"/>
        <v>23</v>
      </c>
      <c r="N26" s="76">
        <f t="shared" si="3"/>
        <v>3027.0300000000007</v>
      </c>
      <c r="O26" s="4"/>
    </row>
    <row r="27" spans="1:15" ht="12.75">
      <c r="A27" s="7">
        <v>16</v>
      </c>
      <c r="B27" s="9" t="s">
        <v>22</v>
      </c>
      <c r="C27" s="7" t="s">
        <v>196</v>
      </c>
      <c r="D27" s="3" t="s">
        <v>173</v>
      </c>
      <c r="E27" s="11" t="s">
        <v>11</v>
      </c>
      <c r="F27" s="84">
        <v>126.153</v>
      </c>
      <c r="G27" s="9">
        <v>59</v>
      </c>
      <c r="H27" s="4">
        <f t="shared" si="0"/>
        <v>7443.027</v>
      </c>
      <c r="I27" s="78">
        <v>8</v>
      </c>
      <c r="J27" s="50">
        <f t="shared" si="4"/>
        <v>1009.224</v>
      </c>
      <c r="K27" s="79">
        <v>25</v>
      </c>
      <c r="L27" s="50">
        <f t="shared" si="1"/>
        <v>3153.8250000000003</v>
      </c>
      <c r="M27" s="79">
        <f t="shared" si="2"/>
        <v>42</v>
      </c>
      <c r="N27" s="76">
        <f t="shared" si="3"/>
        <v>5298.4259999999995</v>
      </c>
      <c r="O27" s="4"/>
    </row>
    <row r="28" spans="1:15" ht="12.75">
      <c r="A28" s="7">
        <v>17</v>
      </c>
      <c r="B28" s="9" t="s">
        <v>22</v>
      </c>
      <c r="C28" s="7" t="s">
        <v>219</v>
      </c>
      <c r="D28" s="3" t="s">
        <v>113</v>
      </c>
      <c r="E28" s="11" t="s">
        <v>11</v>
      </c>
      <c r="F28" s="84">
        <v>126.153028571</v>
      </c>
      <c r="G28" s="9">
        <v>15</v>
      </c>
      <c r="H28" s="4">
        <f t="shared" si="0"/>
        <v>1892.2954285649998</v>
      </c>
      <c r="I28" s="78"/>
      <c r="J28" s="50">
        <f t="shared" si="4"/>
        <v>0</v>
      </c>
      <c r="K28" s="79">
        <v>15</v>
      </c>
      <c r="L28" s="50">
        <f t="shared" si="1"/>
        <v>1892.2954285649998</v>
      </c>
      <c r="M28" s="79">
        <f t="shared" si="2"/>
        <v>0</v>
      </c>
      <c r="N28" s="76">
        <f t="shared" si="3"/>
        <v>0</v>
      </c>
      <c r="O28" s="4"/>
    </row>
    <row r="29" spans="1:15" ht="12.75">
      <c r="A29" s="7">
        <v>18</v>
      </c>
      <c r="B29" s="9" t="s">
        <v>39</v>
      </c>
      <c r="C29" s="7" t="s">
        <v>195</v>
      </c>
      <c r="D29" s="3" t="s">
        <v>165</v>
      </c>
      <c r="E29" s="11" t="s">
        <v>12</v>
      </c>
      <c r="F29" s="84">
        <v>285.315509091</v>
      </c>
      <c r="G29" s="9">
        <v>7</v>
      </c>
      <c r="H29" s="4">
        <f t="shared" si="0"/>
        <v>1997.2085636370002</v>
      </c>
      <c r="I29" s="78"/>
      <c r="J29" s="50">
        <f t="shared" si="4"/>
        <v>0</v>
      </c>
      <c r="K29" s="79">
        <v>3</v>
      </c>
      <c r="L29" s="50">
        <f t="shared" si="1"/>
        <v>855.9465272730001</v>
      </c>
      <c r="M29" s="79">
        <f t="shared" si="2"/>
        <v>4</v>
      </c>
      <c r="N29" s="76">
        <f t="shared" si="3"/>
        <v>1141.262036364</v>
      </c>
      <c r="O29" s="4"/>
    </row>
    <row r="30" spans="1:15" ht="12.75">
      <c r="A30" s="7">
        <v>19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31</v>
      </c>
      <c r="H30" s="4">
        <f t="shared" si="0"/>
        <v>33547.142851578006</v>
      </c>
      <c r="I30" s="78">
        <v>7</v>
      </c>
      <c r="J30" s="50">
        <f t="shared" si="4"/>
        <v>7575.161289066001</v>
      </c>
      <c r="K30" s="79">
        <v>5</v>
      </c>
      <c r="L30" s="50">
        <f t="shared" si="1"/>
        <v>5410.829492190001</v>
      </c>
      <c r="M30" s="79">
        <f t="shared" si="2"/>
        <v>33</v>
      </c>
      <c r="N30" s="76">
        <f t="shared" si="3"/>
        <v>35711.47464845401</v>
      </c>
      <c r="O30" s="4"/>
    </row>
    <row r="31" spans="1:15" ht="12.75">
      <c r="A31" s="7">
        <v>20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60</v>
      </c>
      <c r="H31" s="4">
        <f t="shared" si="0"/>
        <v>15875.376</v>
      </c>
      <c r="I31" s="78"/>
      <c r="J31" s="50">
        <f t="shared" si="4"/>
        <v>0</v>
      </c>
      <c r="K31" s="79">
        <v>20</v>
      </c>
      <c r="L31" s="50">
        <f t="shared" si="1"/>
        <v>5291.792</v>
      </c>
      <c r="M31" s="79">
        <f t="shared" si="2"/>
        <v>40</v>
      </c>
      <c r="N31" s="76">
        <f t="shared" si="3"/>
        <v>10583.583999999999</v>
      </c>
      <c r="O31" s="4"/>
    </row>
    <row r="32" spans="1:17" ht="12.75">
      <c r="A32" s="7">
        <v>21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>
        <v>9</v>
      </c>
      <c r="H32" s="4">
        <f t="shared" si="0"/>
        <v>2381.3064000000004</v>
      </c>
      <c r="I32" s="78">
        <v>9</v>
      </c>
      <c r="J32" s="50">
        <f t="shared" si="4"/>
        <v>2381.3064000000004</v>
      </c>
      <c r="K32" s="79"/>
      <c r="L32" s="50">
        <f t="shared" si="1"/>
        <v>0</v>
      </c>
      <c r="M32" s="79">
        <f t="shared" si="2"/>
        <v>18</v>
      </c>
      <c r="N32" s="76">
        <f t="shared" si="3"/>
        <v>4762.612800000001</v>
      </c>
      <c r="O32" s="4"/>
      <c r="Q32" s="17"/>
    </row>
    <row r="33" spans="1:15" ht="12.75">
      <c r="A33" s="7">
        <v>22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189</v>
      </c>
      <c r="H33" s="4">
        <f t="shared" si="0"/>
        <v>42270.114720582</v>
      </c>
      <c r="I33" s="78">
        <v>23</v>
      </c>
      <c r="J33" s="50">
        <f t="shared" si="4"/>
        <v>5143.982214674001</v>
      </c>
      <c r="K33" s="79">
        <v>34</v>
      </c>
      <c r="L33" s="50">
        <f t="shared" si="1"/>
        <v>7604.147621692</v>
      </c>
      <c r="M33" s="79">
        <f t="shared" si="2"/>
        <v>178</v>
      </c>
      <c r="N33" s="76">
        <f t="shared" si="3"/>
        <v>39809.94931356401</v>
      </c>
      <c r="O33" s="4"/>
    </row>
    <row r="34" spans="1:15" ht="12.75">
      <c r="A34" s="7">
        <v>23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187</v>
      </c>
      <c r="H34" s="4">
        <f t="shared" si="0"/>
        <v>23590.611</v>
      </c>
      <c r="I34" s="78"/>
      <c r="J34" s="50">
        <f t="shared" si="4"/>
        <v>0</v>
      </c>
      <c r="K34" s="79">
        <v>27</v>
      </c>
      <c r="L34" s="50">
        <f t="shared" si="1"/>
        <v>3406.1310000000003</v>
      </c>
      <c r="M34" s="79">
        <f t="shared" si="2"/>
        <v>160</v>
      </c>
      <c r="N34" s="76">
        <f t="shared" si="3"/>
        <v>20184.48</v>
      </c>
      <c r="O34" s="4"/>
    </row>
    <row r="35" spans="1:20" ht="12.75">
      <c r="A35" s="7">
        <v>24</v>
      </c>
      <c r="B35" s="9" t="s">
        <v>14</v>
      </c>
      <c r="C35" s="7" t="s">
        <v>181</v>
      </c>
      <c r="D35" s="3" t="s">
        <v>147</v>
      </c>
      <c r="E35" s="11" t="s">
        <v>11</v>
      </c>
      <c r="F35" s="84">
        <v>126.153</v>
      </c>
      <c r="G35" s="9">
        <v>17</v>
      </c>
      <c r="H35" s="4">
        <f t="shared" si="0"/>
        <v>2144.601</v>
      </c>
      <c r="I35" s="78"/>
      <c r="J35" s="50">
        <f t="shared" si="4"/>
        <v>0</v>
      </c>
      <c r="K35" s="79">
        <v>17</v>
      </c>
      <c r="L35" s="50">
        <f t="shared" si="1"/>
        <v>2144.601</v>
      </c>
      <c r="M35" s="79">
        <f t="shared" si="2"/>
        <v>0</v>
      </c>
      <c r="N35" s="76">
        <f t="shared" si="3"/>
        <v>0</v>
      </c>
      <c r="O35" s="4"/>
      <c r="T35" s="17"/>
    </row>
    <row r="36" spans="1:15" ht="12.75">
      <c r="A36" s="7">
        <v>25</v>
      </c>
      <c r="B36" s="9" t="s">
        <v>14</v>
      </c>
      <c r="C36" s="7" t="s">
        <v>181</v>
      </c>
      <c r="D36" s="3" t="s">
        <v>147</v>
      </c>
      <c r="E36" s="11" t="s">
        <v>11</v>
      </c>
      <c r="F36" s="84">
        <v>126.152</v>
      </c>
      <c r="G36" s="9">
        <v>10</v>
      </c>
      <c r="H36" s="4">
        <f t="shared" si="0"/>
        <v>1261.52</v>
      </c>
      <c r="I36" s="78"/>
      <c r="J36" s="50">
        <f t="shared" si="4"/>
        <v>0</v>
      </c>
      <c r="K36" s="79">
        <v>10</v>
      </c>
      <c r="L36" s="50">
        <f t="shared" si="1"/>
        <v>1261.52</v>
      </c>
      <c r="M36" s="79">
        <f t="shared" si="2"/>
        <v>0</v>
      </c>
      <c r="N36" s="76">
        <f t="shared" si="3"/>
        <v>0</v>
      </c>
      <c r="O36" s="4"/>
    </row>
    <row r="37" spans="1:15" ht="12.75">
      <c r="A37" s="7">
        <v>26</v>
      </c>
      <c r="B37" s="9" t="s">
        <v>14</v>
      </c>
      <c r="C37" s="7" t="s">
        <v>221</v>
      </c>
      <c r="D37" s="3" t="s">
        <v>147</v>
      </c>
      <c r="E37" s="11" t="s">
        <v>11</v>
      </c>
      <c r="F37" s="84">
        <v>126.152</v>
      </c>
      <c r="G37" s="9">
        <v>20</v>
      </c>
      <c r="H37" s="4">
        <f t="shared" si="0"/>
        <v>2523.04</v>
      </c>
      <c r="I37" s="78"/>
      <c r="J37" s="50">
        <f t="shared" si="4"/>
        <v>0</v>
      </c>
      <c r="K37" s="79">
        <v>20</v>
      </c>
      <c r="L37" s="50">
        <f t="shared" si="1"/>
        <v>2523.04</v>
      </c>
      <c r="M37" s="79">
        <f t="shared" si="2"/>
        <v>0</v>
      </c>
      <c r="N37" s="76">
        <f t="shared" si="3"/>
        <v>0</v>
      </c>
      <c r="O37" s="4"/>
    </row>
    <row r="38" spans="1:17" ht="12.75">
      <c r="A38" s="7">
        <v>27</v>
      </c>
      <c r="B38" s="9" t="s">
        <v>14</v>
      </c>
      <c r="C38" s="7" t="s">
        <v>233</v>
      </c>
      <c r="D38" s="3" t="s">
        <v>147</v>
      </c>
      <c r="E38" s="11" t="s">
        <v>11</v>
      </c>
      <c r="F38" s="84">
        <v>126.153</v>
      </c>
      <c r="G38" s="9"/>
      <c r="H38" s="4"/>
      <c r="I38" s="78">
        <v>68</v>
      </c>
      <c r="J38" s="50">
        <f t="shared" si="4"/>
        <v>8578.404</v>
      </c>
      <c r="K38" s="79"/>
      <c r="L38" s="50">
        <f t="shared" si="1"/>
        <v>0</v>
      </c>
      <c r="M38" s="79">
        <f t="shared" si="2"/>
        <v>68</v>
      </c>
      <c r="N38" s="76">
        <f t="shared" si="3"/>
        <v>8578.404</v>
      </c>
      <c r="O38" s="4"/>
      <c r="Q38" s="17"/>
    </row>
    <row r="39" spans="1:15" ht="12.75">
      <c r="A39" s="7">
        <v>28</v>
      </c>
      <c r="B39" s="9" t="s">
        <v>13</v>
      </c>
      <c r="C39" s="7" t="s">
        <v>166</v>
      </c>
      <c r="D39" s="3" t="s">
        <v>141</v>
      </c>
      <c r="E39" s="11" t="s">
        <v>12</v>
      </c>
      <c r="F39" s="84">
        <v>285.3476</v>
      </c>
      <c r="G39" s="9">
        <v>87</v>
      </c>
      <c r="H39" s="4">
        <f t="shared" si="0"/>
        <v>24825.2412</v>
      </c>
      <c r="I39" s="78"/>
      <c r="J39" s="50">
        <f t="shared" si="4"/>
        <v>0</v>
      </c>
      <c r="K39" s="79">
        <v>14</v>
      </c>
      <c r="L39" s="50">
        <f t="shared" si="1"/>
        <v>3994.8664</v>
      </c>
      <c r="M39" s="79">
        <f t="shared" si="2"/>
        <v>73</v>
      </c>
      <c r="N39" s="76">
        <f t="shared" si="3"/>
        <v>20830.3748</v>
      </c>
      <c r="O39" s="4"/>
    </row>
    <row r="40" spans="1:15" ht="12.75">
      <c r="A40" s="7">
        <v>29</v>
      </c>
      <c r="B40" s="9" t="s">
        <v>13</v>
      </c>
      <c r="C40" s="7" t="s">
        <v>222</v>
      </c>
      <c r="D40" s="3" t="s">
        <v>147</v>
      </c>
      <c r="E40" s="11" t="s">
        <v>12</v>
      </c>
      <c r="F40" s="84">
        <v>285.347569444</v>
      </c>
      <c r="G40" s="9">
        <v>28</v>
      </c>
      <c r="H40" s="4">
        <f t="shared" si="0"/>
        <v>7989.731944432</v>
      </c>
      <c r="I40" s="78"/>
      <c r="J40" s="50">
        <f t="shared" si="4"/>
        <v>0</v>
      </c>
      <c r="K40" s="79">
        <v>28</v>
      </c>
      <c r="L40" s="50">
        <f t="shared" si="1"/>
        <v>7989.731944432</v>
      </c>
      <c r="M40" s="79">
        <f t="shared" si="2"/>
        <v>0</v>
      </c>
      <c r="N40" s="76">
        <f t="shared" si="3"/>
        <v>0</v>
      </c>
      <c r="O40" s="4"/>
    </row>
    <row r="41" spans="1:20" ht="12.75">
      <c r="A41" s="7">
        <v>30</v>
      </c>
      <c r="B41" s="9" t="s">
        <v>13</v>
      </c>
      <c r="C41" s="7" t="s">
        <v>234</v>
      </c>
      <c r="D41" s="3" t="s">
        <v>232</v>
      </c>
      <c r="E41" s="11" t="s">
        <v>12</v>
      </c>
      <c r="F41" s="84">
        <v>285.34759887</v>
      </c>
      <c r="G41" s="9"/>
      <c r="H41" s="4"/>
      <c r="I41" s="78">
        <v>35</v>
      </c>
      <c r="J41" s="50">
        <f t="shared" si="4"/>
        <v>9987.16596045</v>
      </c>
      <c r="K41" s="79">
        <v>10</v>
      </c>
      <c r="L41" s="50">
        <f t="shared" si="1"/>
        <v>2853.4759887</v>
      </c>
      <c r="M41" s="79">
        <f t="shared" si="2"/>
        <v>25</v>
      </c>
      <c r="N41" s="76">
        <f t="shared" si="3"/>
        <v>7133.68997175</v>
      </c>
      <c r="O41" s="4"/>
      <c r="Q41" s="17"/>
      <c r="T41" s="17"/>
    </row>
    <row r="42" spans="1:15" ht="12.75">
      <c r="A42" s="7">
        <v>31</v>
      </c>
      <c r="B42" s="9" t="s">
        <v>23</v>
      </c>
      <c r="C42" s="3">
        <v>40816</v>
      </c>
      <c r="D42" s="3" t="s">
        <v>103</v>
      </c>
      <c r="E42" s="11" t="s">
        <v>12</v>
      </c>
      <c r="F42" s="84">
        <v>158.895</v>
      </c>
      <c r="G42" s="9">
        <v>18</v>
      </c>
      <c r="H42" s="4">
        <f t="shared" si="0"/>
        <v>2860.11</v>
      </c>
      <c r="I42" s="77">
        <v>12</v>
      </c>
      <c r="J42" s="50">
        <f t="shared" si="4"/>
        <v>1906.7400000000002</v>
      </c>
      <c r="K42" s="79">
        <v>5</v>
      </c>
      <c r="L42" s="50">
        <f t="shared" si="1"/>
        <v>794.475</v>
      </c>
      <c r="M42" s="79">
        <f t="shared" si="2"/>
        <v>25</v>
      </c>
      <c r="N42" s="76">
        <f t="shared" si="3"/>
        <v>3972.3750000000005</v>
      </c>
      <c r="O42" s="4"/>
    </row>
    <row r="43" spans="1:15" ht="12.75">
      <c r="A43" s="7">
        <v>32</v>
      </c>
      <c r="B43" s="9" t="s">
        <v>26</v>
      </c>
      <c r="C43" s="3">
        <v>30716</v>
      </c>
      <c r="D43" s="3" t="s">
        <v>170</v>
      </c>
      <c r="E43" s="11" t="s">
        <v>11</v>
      </c>
      <c r="F43" s="84">
        <v>82.39</v>
      </c>
      <c r="G43" s="9">
        <v>315</v>
      </c>
      <c r="H43" s="4">
        <f t="shared" si="0"/>
        <v>25952.85</v>
      </c>
      <c r="I43" s="77"/>
      <c r="J43" s="50">
        <f t="shared" si="4"/>
        <v>0</v>
      </c>
      <c r="K43" s="79"/>
      <c r="L43" s="50">
        <f t="shared" si="1"/>
        <v>0</v>
      </c>
      <c r="M43" s="79">
        <f t="shared" si="2"/>
        <v>315</v>
      </c>
      <c r="N43" s="76">
        <f t="shared" si="3"/>
        <v>25952.85</v>
      </c>
      <c r="O43" s="4"/>
    </row>
    <row r="44" spans="1:15" ht="12.75">
      <c r="A44" s="7">
        <v>33</v>
      </c>
      <c r="B44" s="9" t="s">
        <v>26</v>
      </c>
      <c r="C44" s="3">
        <v>40916</v>
      </c>
      <c r="D44" s="3" t="s">
        <v>148</v>
      </c>
      <c r="E44" s="11" t="s">
        <v>11</v>
      </c>
      <c r="F44" s="84">
        <v>82.39</v>
      </c>
      <c r="G44" s="9">
        <v>31</v>
      </c>
      <c r="H44" s="4">
        <f t="shared" si="0"/>
        <v>2554.09</v>
      </c>
      <c r="I44" s="77"/>
      <c r="J44" s="50">
        <f t="shared" si="4"/>
        <v>0</v>
      </c>
      <c r="K44" s="79"/>
      <c r="L44" s="50">
        <f t="shared" si="1"/>
        <v>0</v>
      </c>
      <c r="M44" s="79">
        <f t="shared" si="2"/>
        <v>31</v>
      </c>
      <c r="N44" s="76">
        <f t="shared" si="3"/>
        <v>2554.09</v>
      </c>
      <c r="O44" s="4"/>
    </row>
    <row r="45" spans="1:15" ht="12.75">
      <c r="A45" s="7">
        <v>34</v>
      </c>
      <c r="B45" s="9" t="s">
        <v>159</v>
      </c>
      <c r="C45" s="2">
        <v>11016</v>
      </c>
      <c r="D45" s="2" t="s">
        <v>169</v>
      </c>
      <c r="E45" s="11" t="s">
        <v>12</v>
      </c>
      <c r="F45" s="84">
        <v>85.920999779</v>
      </c>
      <c r="G45" s="9">
        <v>606</v>
      </c>
      <c r="H45" s="4">
        <f t="shared" si="0"/>
        <v>52068.125866074</v>
      </c>
      <c r="I45" s="77">
        <v>86</v>
      </c>
      <c r="J45" s="50">
        <f t="shared" si="4"/>
        <v>7389.205980994</v>
      </c>
      <c r="K45" s="79">
        <v>78</v>
      </c>
      <c r="L45" s="50">
        <f t="shared" si="1"/>
        <v>6701.837982762</v>
      </c>
      <c r="M45" s="79">
        <f t="shared" si="2"/>
        <v>614</v>
      </c>
      <c r="N45" s="76">
        <f t="shared" si="3"/>
        <v>52755.493864305994</v>
      </c>
      <c r="O45" s="4"/>
    </row>
    <row r="46" spans="1:15" ht="12.75">
      <c r="A46" s="7">
        <v>35</v>
      </c>
      <c r="B46" s="9" t="s">
        <v>160</v>
      </c>
      <c r="C46" s="3">
        <v>10616</v>
      </c>
      <c r="D46" s="3" t="s">
        <v>141</v>
      </c>
      <c r="E46" s="11" t="s">
        <v>12</v>
      </c>
      <c r="F46" s="84">
        <v>85.921</v>
      </c>
      <c r="G46" s="9">
        <v>478</v>
      </c>
      <c r="H46" s="4">
        <f t="shared" si="0"/>
        <v>41070.238000000005</v>
      </c>
      <c r="I46" s="77"/>
      <c r="J46" s="50">
        <f t="shared" si="4"/>
        <v>0</v>
      </c>
      <c r="K46" s="79">
        <v>130</v>
      </c>
      <c r="L46" s="50">
        <f t="shared" si="1"/>
        <v>11169.730000000001</v>
      </c>
      <c r="M46" s="79">
        <f t="shared" si="2"/>
        <v>348</v>
      </c>
      <c r="N46" s="76">
        <f t="shared" si="3"/>
        <v>29900.508</v>
      </c>
      <c r="O46" s="4"/>
    </row>
    <row r="47" spans="1:15" ht="12.75">
      <c r="A47" s="7">
        <v>36</v>
      </c>
      <c r="B47" s="9" t="s">
        <v>160</v>
      </c>
      <c r="C47" s="3">
        <v>21016</v>
      </c>
      <c r="D47" s="3" t="s">
        <v>169</v>
      </c>
      <c r="E47" s="11" t="s">
        <v>12</v>
      </c>
      <c r="F47" s="84">
        <v>85.920999593</v>
      </c>
      <c r="G47" s="9">
        <v>112</v>
      </c>
      <c r="H47" s="4">
        <f t="shared" si="0"/>
        <v>9623.151954416</v>
      </c>
      <c r="I47" s="77">
        <v>95</v>
      </c>
      <c r="J47" s="50">
        <f t="shared" si="4"/>
        <v>8162.494961335001</v>
      </c>
      <c r="K47" s="79"/>
      <c r="L47" s="50">
        <f t="shared" si="1"/>
        <v>0</v>
      </c>
      <c r="M47" s="79">
        <f t="shared" si="2"/>
        <v>207</v>
      </c>
      <c r="N47" s="76">
        <f t="shared" si="3"/>
        <v>17785.646915751</v>
      </c>
      <c r="O47" s="4"/>
    </row>
    <row r="48" spans="1:15" ht="12.75">
      <c r="A48" s="7">
        <v>37</v>
      </c>
      <c r="B48" s="9" t="s">
        <v>230</v>
      </c>
      <c r="C48" s="3">
        <v>50716</v>
      </c>
      <c r="D48" s="3" t="s">
        <v>170</v>
      </c>
      <c r="E48" s="11" t="s">
        <v>11</v>
      </c>
      <c r="F48" s="84">
        <v>82.39</v>
      </c>
      <c r="G48" s="9">
        <v>161</v>
      </c>
      <c r="H48" s="4">
        <f t="shared" si="0"/>
        <v>13264.79</v>
      </c>
      <c r="I48" s="77">
        <v>56</v>
      </c>
      <c r="J48" s="50">
        <f t="shared" si="4"/>
        <v>4613.84</v>
      </c>
      <c r="K48" s="79">
        <v>20</v>
      </c>
      <c r="L48" s="50">
        <f t="shared" si="1"/>
        <v>1647.8</v>
      </c>
      <c r="M48" s="79">
        <f t="shared" si="2"/>
        <v>197</v>
      </c>
      <c r="N48" s="76">
        <f t="shared" si="3"/>
        <v>16230.830000000002</v>
      </c>
      <c r="O48" s="4"/>
    </row>
    <row r="49" spans="1:15" ht="12.75">
      <c r="A49" s="7">
        <v>38</v>
      </c>
      <c r="B49" s="9" t="s">
        <v>158</v>
      </c>
      <c r="C49" s="5">
        <v>10416</v>
      </c>
      <c r="D49" s="5" t="s">
        <v>152</v>
      </c>
      <c r="E49" s="11" t="s">
        <v>12</v>
      </c>
      <c r="F49" s="84">
        <v>85.921</v>
      </c>
      <c r="G49" s="9">
        <v>215</v>
      </c>
      <c r="H49" s="4">
        <f t="shared" si="0"/>
        <v>18473.015000000003</v>
      </c>
      <c r="I49" s="77"/>
      <c r="J49" s="50">
        <f t="shared" si="4"/>
        <v>0</v>
      </c>
      <c r="K49" s="79">
        <v>91</v>
      </c>
      <c r="L49" s="50">
        <f t="shared" si="1"/>
        <v>7818.811000000001</v>
      </c>
      <c r="M49" s="79">
        <f t="shared" si="2"/>
        <v>124</v>
      </c>
      <c r="N49" s="76">
        <f t="shared" si="3"/>
        <v>10654.204000000002</v>
      </c>
      <c r="O49" s="4"/>
    </row>
    <row r="50" spans="1:15" ht="12.75">
      <c r="A50" s="7">
        <v>39</v>
      </c>
      <c r="B50" s="9" t="s">
        <v>158</v>
      </c>
      <c r="C50" s="5">
        <v>21016</v>
      </c>
      <c r="D50" s="5" t="s">
        <v>169</v>
      </c>
      <c r="E50" s="11" t="s">
        <v>12</v>
      </c>
      <c r="F50" s="84">
        <v>85.921000432</v>
      </c>
      <c r="G50" s="9">
        <v>62</v>
      </c>
      <c r="H50" s="4">
        <f t="shared" si="0"/>
        <v>5327.102026784</v>
      </c>
      <c r="I50" s="77">
        <v>67</v>
      </c>
      <c r="J50" s="50">
        <f t="shared" si="4"/>
        <v>5756.707028944</v>
      </c>
      <c r="K50" s="79"/>
      <c r="L50" s="50">
        <f t="shared" si="1"/>
        <v>0</v>
      </c>
      <c r="M50" s="79">
        <f t="shared" si="2"/>
        <v>129</v>
      </c>
      <c r="N50" s="76">
        <f t="shared" si="3"/>
        <v>11083.809055728001</v>
      </c>
      <c r="O50" s="4"/>
    </row>
    <row r="51" spans="1:15" ht="12.75">
      <c r="A51" s="7">
        <v>40</v>
      </c>
      <c r="B51" s="9" t="s">
        <v>24</v>
      </c>
      <c r="C51" s="5">
        <v>30716</v>
      </c>
      <c r="D51" s="5" t="s">
        <v>170</v>
      </c>
      <c r="E51" s="11" t="s">
        <v>31</v>
      </c>
      <c r="F51" s="84">
        <v>82.39</v>
      </c>
      <c r="G51" s="9">
        <v>81</v>
      </c>
      <c r="H51" s="4">
        <f t="shared" si="0"/>
        <v>6673.59</v>
      </c>
      <c r="I51" s="77">
        <v>39</v>
      </c>
      <c r="J51" s="50">
        <f t="shared" si="4"/>
        <v>3213.21</v>
      </c>
      <c r="K51" s="79">
        <v>33</v>
      </c>
      <c r="L51" s="50">
        <f t="shared" si="1"/>
        <v>2718.87</v>
      </c>
      <c r="M51" s="79">
        <f t="shared" si="2"/>
        <v>87</v>
      </c>
      <c r="N51" s="76">
        <f t="shared" si="3"/>
        <v>7167.929999999999</v>
      </c>
      <c r="O51" s="4"/>
    </row>
    <row r="52" spans="1:15" ht="12.75">
      <c r="A52" s="7">
        <v>41</v>
      </c>
      <c r="B52" s="9" t="s">
        <v>18</v>
      </c>
      <c r="C52" s="5" t="s">
        <v>140</v>
      </c>
      <c r="D52" s="5" t="s">
        <v>141</v>
      </c>
      <c r="E52" s="11" t="s">
        <v>11</v>
      </c>
      <c r="F52" s="84">
        <v>158.788</v>
      </c>
      <c r="G52" s="9">
        <v>10</v>
      </c>
      <c r="H52" s="4">
        <f t="shared" si="0"/>
        <v>1587.88</v>
      </c>
      <c r="I52" s="77">
        <v>10</v>
      </c>
      <c r="J52" s="50">
        <f t="shared" si="4"/>
        <v>1587.88</v>
      </c>
      <c r="K52" s="79">
        <v>6</v>
      </c>
      <c r="L52" s="50">
        <f t="shared" si="1"/>
        <v>952.7280000000001</v>
      </c>
      <c r="M52" s="79">
        <f t="shared" si="2"/>
        <v>14</v>
      </c>
      <c r="N52" s="76">
        <f t="shared" si="3"/>
        <v>2223.032</v>
      </c>
      <c r="O52" s="4"/>
    </row>
    <row r="53" spans="1:15" ht="12.75">
      <c r="A53" s="7">
        <v>42</v>
      </c>
      <c r="B53" s="9" t="s">
        <v>27</v>
      </c>
      <c r="C53" s="5" t="s">
        <v>138</v>
      </c>
      <c r="D53" s="5" t="s">
        <v>139</v>
      </c>
      <c r="E53" s="11" t="s">
        <v>11</v>
      </c>
      <c r="F53" s="84">
        <v>188.598196721</v>
      </c>
      <c r="G53" s="9">
        <v>21</v>
      </c>
      <c r="H53" s="4">
        <f t="shared" si="0"/>
        <v>3960.562131141</v>
      </c>
      <c r="I53" s="77"/>
      <c r="J53" s="50">
        <f t="shared" si="4"/>
        <v>0</v>
      </c>
      <c r="K53" s="79">
        <v>15</v>
      </c>
      <c r="L53" s="50">
        <f t="shared" si="1"/>
        <v>2828.972950815</v>
      </c>
      <c r="M53" s="79">
        <f t="shared" si="2"/>
        <v>6</v>
      </c>
      <c r="N53" s="76">
        <f t="shared" si="3"/>
        <v>1131.5891803260001</v>
      </c>
      <c r="O53" s="4"/>
    </row>
    <row r="54" spans="1:15" ht="12.75">
      <c r="A54" s="7">
        <v>43</v>
      </c>
      <c r="B54" s="9" t="s">
        <v>27</v>
      </c>
      <c r="C54" s="7" t="s">
        <v>223</v>
      </c>
      <c r="D54" s="5" t="s">
        <v>148</v>
      </c>
      <c r="E54" s="11" t="s">
        <v>11</v>
      </c>
      <c r="F54" s="84">
        <v>193.349</v>
      </c>
      <c r="G54" s="9">
        <v>1</v>
      </c>
      <c r="H54" s="4">
        <f t="shared" si="0"/>
        <v>193.349</v>
      </c>
      <c r="I54" s="77">
        <v>1</v>
      </c>
      <c r="J54" s="50">
        <f t="shared" si="4"/>
        <v>193.349</v>
      </c>
      <c r="K54" s="79"/>
      <c r="L54" s="50">
        <f t="shared" si="1"/>
        <v>0</v>
      </c>
      <c r="M54" s="79">
        <f t="shared" si="2"/>
        <v>2</v>
      </c>
      <c r="N54" s="76">
        <f t="shared" si="3"/>
        <v>386.698</v>
      </c>
      <c r="O54" s="4"/>
    </row>
    <row r="55" spans="1:15" ht="12.75">
      <c r="A55" s="7">
        <v>44</v>
      </c>
      <c r="B55" s="9" t="s">
        <v>9</v>
      </c>
      <c r="C55" s="5">
        <v>30416</v>
      </c>
      <c r="D55" s="5" t="s">
        <v>188</v>
      </c>
      <c r="E55" s="11" t="s">
        <v>12</v>
      </c>
      <c r="F55" s="84">
        <v>174.035511</v>
      </c>
      <c r="G55" s="9">
        <v>208</v>
      </c>
      <c r="H55" s="4">
        <f t="shared" si="0"/>
        <v>36199.386288</v>
      </c>
      <c r="I55" s="77"/>
      <c r="J55" s="50">
        <f t="shared" si="4"/>
        <v>0</v>
      </c>
      <c r="K55" s="79">
        <v>56</v>
      </c>
      <c r="L55" s="50">
        <f t="shared" si="1"/>
        <v>9745.988616</v>
      </c>
      <c r="M55" s="79">
        <f t="shared" si="2"/>
        <v>152</v>
      </c>
      <c r="N55" s="76">
        <f t="shared" si="3"/>
        <v>26453.397672</v>
      </c>
      <c r="O55" s="4"/>
    </row>
    <row r="56" spans="1:15" ht="12.75">
      <c r="A56" s="7">
        <v>45</v>
      </c>
      <c r="B56" s="9" t="s">
        <v>9</v>
      </c>
      <c r="C56" s="5">
        <v>30416</v>
      </c>
      <c r="D56" s="5" t="s">
        <v>188</v>
      </c>
      <c r="E56" s="11" t="s">
        <v>12</v>
      </c>
      <c r="F56" s="84">
        <v>174.035498155</v>
      </c>
      <c r="G56" s="9">
        <v>24</v>
      </c>
      <c r="H56" s="4">
        <f t="shared" si="0"/>
        <v>4176.85195572</v>
      </c>
      <c r="I56" s="77">
        <v>46</v>
      </c>
      <c r="J56" s="50">
        <f t="shared" si="4"/>
        <v>8005.63291513</v>
      </c>
      <c r="K56" s="79"/>
      <c r="L56" s="50">
        <f t="shared" si="1"/>
        <v>0</v>
      </c>
      <c r="M56" s="79">
        <f t="shared" si="2"/>
        <v>70</v>
      </c>
      <c r="N56" s="76">
        <f t="shared" si="3"/>
        <v>12182.48487085</v>
      </c>
      <c r="O56" s="4"/>
    </row>
    <row r="57" spans="1:15" ht="12.75">
      <c r="A57" s="7">
        <v>46</v>
      </c>
      <c r="B57" s="9" t="s">
        <v>29</v>
      </c>
      <c r="C57" s="5">
        <v>10316</v>
      </c>
      <c r="D57" s="5" t="s">
        <v>169</v>
      </c>
      <c r="E57" s="11" t="s">
        <v>11</v>
      </c>
      <c r="F57" s="84">
        <v>82.3151</v>
      </c>
      <c r="G57" s="9">
        <v>50</v>
      </c>
      <c r="H57" s="4">
        <f t="shared" si="0"/>
        <v>4115.755</v>
      </c>
      <c r="I57" s="77">
        <v>11</v>
      </c>
      <c r="J57" s="50">
        <f t="shared" si="4"/>
        <v>905.4661</v>
      </c>
      <c r="K57" s="79">
        <v>15</v>
      </c>
      <c r="L57" s="50">
        <f t="shared" si="1"/>
        <v>1234.7265</v>
      </c>
      <c r="M57" s="79">
        <f t="shared" si="2"/>
        <v>46</v>
      </c>
      <c r="N57" s="76">
        <f t="shared" si="3"/>
        <v>3786.4946</v>
      </c>
      <c r="O57" s="4"/>
    </row>
    <row r="58" spans="1:15" ht="12.75">
      <c r="A58" s="7">
        <v>47</v>
      </c>
      <c r="B58" s="9" t="s">
        <v>19</v>
      </c>
      <c r="C58" s="5">
        <v>30915</v>
      </c>
      <c r="D58" s="5" t="s">
        <v>114</v>
      </c>
      <c r="E58" s="11" t="s">
        <v>12</v>
      </c>
      <c r="F58" s="84">
        <v>174.035496</v>
      </c>
      <c r="G58" s="9">
        <v>36</v>
      </c>
      <c r="H58" s="4">
        <f t="shared" si="0"/>
        <v>6265.277856</v>
      </c>
      <c r="I58" s="77"/>
      <c r="J58" s="50">
        <f t="shared" si="4"/>
        <v>0</v>
      </c>
      <c r="K58" s="79">
        <v>9</v>
      </c>
      <c r="L58" s="50">
        <f t="shared" si="1"/>
        <v>1566.319464</v>
      </c>
      <c r="M58" s="79">
        <f t="shared" si="2"/>
        <v>27</v>
      </c>
      <c r="N58" s="76">
        <f t="shared" si="3"/>
        <v>4698.958392</v>
      </c>
      <c r="O58" s="50"/>
    </row>
    <row r="59" spans="1:15" ht="12.75">
      <c r="A59" s="7">
        <v>48</v>
      </c>
      <c r="B59" s="9" t="s">
        <v>19</v>
      </c>
      <c r="C59" s="5">
        <v>41115</v>
      </c>
      <c r="D59" s="5" t="s">
        <v>113</v>
      </c>
      <c r="E59" s="11" t="s">
        <v>12</v>
      </c>
      <c r="F59" s="84">
        <v>174.035508</v>
      </c>
      <c r="G59" s="9">
        <v>59</v>
      </c>
      <c r="H59" s="4">
        <f t="shared" si="0"/>
        <v>10268.094971999999</v>
      </c>
      <c r="I59" s="77"/>
      <c r="J59" s="50">
        <f t="shared" si="4"/>
        <v>0</v>
      </c>
      <c r="K59" s="79"/>
      <c r="L59" s="50">
        <f t="shared" si="1"/>
        <v>0</v>
      </c>
      <c r="M59" s="79">
        <f t="shared" si="2"/>
        <v>59</v>
      </c>
      <c r="N59" s="76">
        <f t="shared" si="3"/>
        <v>10268.094971999999</v>
      </c>
      <c r="O59" s="50"/>
    </row>
    <row r="60" spans="1:15" ht="12.75">
      <c r="A60" s="7">
        <v>49</v>
      </c>
      <c r="B60" s="9" t="s">
        <v>19</v>
      </c>
      <c r="C60" s="5">
        <v>20416</v>
      </c>
      <c r="D60" s="5" t="s">
        <v>150</v>
      </c>
      <c r="E60" s="11" t="s">
        <v>12</v>
      </c>
      <c r="F60" s="84">
        <v>174.0355</v>
      </c>
      <c r="G60" s="9">
        <v>288</v>
      </c>
      <c r="H60" s="4">
        <f t="shared" si="0"/>
        <v>50122.224</v>
      </c>
      <c r="I60" s="77">
        <v>39</v>
      </c>
      <c r="J60" s="50">
        <f t="shared" si="4"/>
        <v>6787.3845</v>
      </c>
      <c r="K60" s="79"/>
      <c r="L60" s="50">
        <f t="shared" si="1"/>
        <v>0</v>
      </c>
      <c r="M60" s="79">
        <f t="shared" si="2"/>
        <v>327</v>
      </c>
      <c r="N60" s="76">
        <f t="shared" si="3"/>
        <v>56909.6085</v>
      </c>
      <c r="O60" s="50"/>
    </row>
    <row r="61" spans="1:15" ht="12.75">
      <c r="A61" s="7">
        <v>50</v>
      </c>
      <c r="B61" s="9" t="s">
        <v>19</v>
      </c>
      <c r="C61" s="5">
        <v>10216</v>
      </c>
      <c r="D61" s="5" t="s">
        <v>161</v>
      </c>
      <c r="E61" s="11" t="s">
        <v>12</v>
      </c>
      <c r="F61" s="84">
        <v>174.035508</v>
      </c>
      <c r="G61" s="9">
        <v>29</v>
      </c>
      <c r="H61" s="4">
        <f t="shared" si="0"/>
        <v>5047.029732</v>
      </c>
      <c r="I61" s="77"/>
      <c r="J61" s="50">
        <f t="shared" si="4"/>
        <v>0</v>
      </c>
      <c r="K61" s="79"/>
      <c r="L61" s="50">
        <f t="shared" si="1"/>
        <v>0</v>
      </c>
      <c r="M61" s="79">
        <f t="shared" si="2"/>
        <v>29</v>
      </c>
      <c r="N61" s="76">
        <f t="shared" si="3"/>
        <v>5047.029732</v>
      </c>
      <c r="O61" s="50"/>
    </row>
    <row r="62" spans="1:15" ht="12.75">
      <c r="A62" s="7">
        <v>51</v>
      </c>
      <c r="B62" s="9" t="s">
        <v>19</v>
      </c>
      <c r="C62" s="5">
        <v>51115</v>
      </c>
      <c r="D62" s="5" t="s">
        <v>74</v>
      </c>
      <c r="E62" s="11" t="s">
        <v>11</v>
      </c>
      <c r="F62" s="84">
        <v>82.315111</v>
      </c>
      <c r="G62" s="9">
        <v>21</v>
      </c>
      <c r="H62" s="4">
        <f t="shared" si="0"/>
        <v>1728.617331</v>
      </c>
      <c r="I62" s="77"/>
      <c r="J62" s="50">
        <f t="shared" si="4"/>
        <v>0</v>
      </c>
      <c r="K62" s="79"/>
      <c r="L62" s="50">
        <f t="shared" si="1"/>
        <v>0</v>
      </c>
      <c r="M62" s="79">
        <f t="shared" si="2"/>
        <v>21</v>
      </c>
      <c r="N62" s="76">
        <f t="shared" si="3"/>
        <v>1728.617331</v>
      </c>
      <c r="O62" s="4"/>
    </row>
    <row r="63" spans="1:15" ht="12.75">
      <c r="A63" s="7">
        <v>52</v>
      </c>
      <c r="B63" s="9" t="s">
        <v>19</v>
      </c>
      <c r="C63" s="5">
        <v>51115</v>
      </c>
      <c r="D63" s="5" t="s">
        <v>74</v>
      </c>
      <c r="E63" s="11" t="s">
        <v>11</v>
      </c>
      <c r="F63" s="84">
        <v>82.315103</v>
      </c>
      <c r="G63" s="9">
        <v>10</v>
      </c>
      <c r="H63" s="4">
        <f t="shared" si="0"/>
        <v>823.15103</v>
      </c>
      <c r="I63" s="77"/>
      <c r="J63" s="50">
        <f t="shared" si="4"/>
        <v>0</v>
      </c>
      <c r="K63" s="79">
        <v>5</v>
      </c>
      <c r="L63" s="50">
        <f t="shared" si="1"/>
        <v>411.575515</v>
      </c>
      <c r="M63" s="79">
        <f t="shared" si="2"/>
        <v>5</v>
      </c>
      <c r="N63" s="76">
        <f t="shared" si="3"/>
        <v>411.575515</v>
      </c>
      <c r="O63" s="4"/>
    </row>
    <row r="64" spans="1:15" ht="12.75">
      <c r="A64" s="7">
        <v>53</v>
      </c>
      <c r="B64" s="9" t="s">
        <v>19</v>
      </c>
      <c r="C64" s="5">
        <v>10116</v>
      </c>
      <c r="D64" s="5" t="s">
        <v>139</v>
      </c>
      <c r="E64" s="11" t="s">
        <v>11</v>
      </c>
      <c r="F64" s="84">
        <v>82.3151</v>
      </c>
      <c r="G64" s="9">
        <v>110</v>
      </c>
      <c r="H64" s="4">
        <f t="shared" si="0"/>
        <v>9054.661</v>
      </c>
      <c r="I64" s="77">
        <v>14</v>
      </c>
      <c r="J64" s="50">
        <f t="shared" si="4"/>
        <v>1152.4114</v>
      </c>
      <c r="K64" s="79">
        <v>9</v>
      </c>
      <c r="L64" s="50">
        <f t="shared" si="1"/>
        <v>740.8359</v>
      </c>
      <c r="M64" s="79">
        <f t="shared" si="2"/>
        <v>115</v>
      </c>
      <c r="N64" s="76">
        <f t="shared" si="3"/>
        <v>9466.2365</v>
      </c>
      <c r="O64" s="4"/>
    </row>
    <row r="65" spans="1:15" ht="12.75">
      <c r="A65" s="7">
        <v>54</v>
      </c>
      <c r="B65" s="9" t="s">
        <v>28</v>
      </c>
      <c r="C65" s="5">
        <v>580815</v>
      </c>
      <c r="D65" s="5" t="s">
        <v>148</v>
      </c>
      <c r="E65" s="11" t="s">
        <v>12</v>
      </c>
      <c r="F65" s="84">
        <v>174.0355</v>
      </c>
      <c r="G65" s="9">
        <v>64</v>
      </c>
      <c r="H65" s="4">
        <f t="shared" si="0"/>
        <v>11138.272</v>
      </c>
      <c r="I65" s="77"/>
      <c r="J65" s="50">
        <f t="shared" si="4"/>
        <v>0</v>
      </c>
      <c r="K65" s="79"/>
      <c r="L65" s="50">
        <f t="shared" si="1"/>
        <v>0</v>
      </c>
      <c r="M65" s="79">
        <f t="shared" si="2"/>
        <v>64</v>
      </c>
      <c r="N65" s="76">
        <f t="shared" si="3"/>
        <v>11138.272</v>
      </c>
      <c r="O65" s="50"/>
    </row>
    <row r="66" spans="1:15" ht="12.75">
      <c r="A66" s="7">
        <v>55</v>
      </c>
      <c r="B66" s="9" t="s">
        <v>28</v>
      </c>
      <c r="C66" s="5">
        <v>580815</v>
      </c>
      <c r="D66" s="5" t="s">
        <v>148</v>
      </c>
      <c r="E66" s="11" t="s">
        <v>12</v>
      </c>
      <c r="F66" s="84">
        <v>174.0354493</v>
      </c>
      <c r="G66" s="9">
        <v>25</v>
      </c>
      <c r="H66" s="4">
        <f t="shared" si="0"/>
        <v>4350.8862325</v>
      </c>
      <c r="I66" s="77"/>
      <c r="J66" s="50">
        <f t="shared" si="4"/>
        <v>0</v>
      </c>
      <c r="K66" s="79"/>
      <c r="L66" s="50">
        <f t="shared" si="1"/>
        <v>0</v>
      </c>
      <c r="M66" s="79">
        <f t="shared" si="2"/>
        <v>25</v>
      </c>
      <c r="N66" s="76">
        <f t="shared" si="3"/>
        <v>4350.8862325</v>
      </c>
      <c r="O66" s="50"/>
    </row>
    <row r="67" spans="1:15" ht="12.75">
      <c r="A67" s="7">
        <v>56</v>
      </c>
      <c r="B67" s="9" t="s">
        <v>28</v>
      </c>
      <c r="C67" s="5">
        <v>580815</v>
      </c>
      <c r="D67" s="5" t="s">
        <v>148</v>
      </c>
      <c r="E67" s="11" t="s">
        <v>12</v>
      </c>
      <c r="F67" s="84">
        <v>174.0355</v>
      </c>
      <c r="G67" s="9">
        <v>27</v>
      </c>
      <c r="H67" s="4">
        <f t="shared" si="0"/>
        <v>4698.958500000001</v>
      </c>
      <c r="I67" s="77"/>
      <c r="J67" s="50">
        <f t="shared" si="4"/>
        <v>0</v>
      </c>
      <c r="K67" s="79"/>
      <c r="L67" s="50">
        <f t="shared" si="1"/>
        <v>0</v>
      </c>
      <c r="M67" s="79">
        <f t="shared" si="2"/>
        <v>27</v>
      </c>
      <c r="N67" s="76">
        <f t="shared" si="3"/>
        <v>4698.958500000001</v>
      </c>
      <c r="O67" s="50"/>
    </row>
    <row r="68" spans="1:15" ht="12.75">
      <c r="A68" s="7">
        <v>57</v>
      </c>
      <c r="B68" s="9" t="s">
        <v>28</v>
      </c>
      <c r="C68" s="5">
        <v>20416</v>
      </c>
      <c r="D68" s="5" t="s">
        <v>167</v>
      </c>
      <c r="E68" s="11" t="s">
        <v>12</v>
      </c>
      <c r="F68" s="84">
        <v>174.035514</v>
      </c>
      <c r="G68" s="9">
        <v>64</v>
      </c>
      <c r="H68" s="4">
        <f t="shared" si="0"/>
        <v>11138.272896</v>
      </c>
      <c r="I68" s="77">
        <v>26</v>
      </c>
      <c r="J68" s="50">
        <f t="shared" si="4"/>
        <v>4524.923364</v>
      </c>
      <c r="K68" s="79"/>
      <c r="L68" s="50">
        <f t="shared" si="1"/>
        <v>0</v>
      </c>
      <c r="M68" s="79">
        <f t="shared" si="2"/>
        <v>90</v>
      </c>
      <c r="N68" s="76">
        <f t="shared" si="3"/>
        <v>15663.19626</v>
      </c>
      <c r="O68" s="50"/>
    </row>
    <row r="69" spans="1:15" ht="12.75">
      <c r="A69" s="7">
        <v>58</v>
      </c>
      <c r="B69" s="9" t="s">
        <v>28</v>
      </c>
      <c r="C69" s="5" t="s">
        <v>198</v>
      </c>
      <c r="D69" s="5" t="s">
        <v>161</v>
      </c>
      <c r="E69" s="11" t="s">
        <v>12</v>
      </c>
      <c r="F69" s="84">
        <v>174.035497364</v>
      </c>
      <c r="G69" s="9">
        <v>150</v>
      </c>
      <c r="H69" s="4">
        <f t="shared" si="0"/>
        <v>26105.324604600002</v>
      </c>
      <c r="I69" s="77"/>
      <c r="J69" s="50">
        <f t="shared" si="4"/>
        <v>0</v>
      </c>
      <c r="K69" s="79">
        <v>10</v>
      </c>
      <c r="L69" s="50">
        <f t="shared" si="1"/>
        <v>1740.35497364</v>
      </c>
      <c r="M69" s="79">
        <f t="shared" si="2"/>
        <v>140</v>
      </c>
      <c r="N69" s="76">
        <f t="shared" si="3"/>
        <v>24364.969630960004</v>
      </c>
      <c r="O69" s="50"/>
    </row>
    <row r="70" spans="1:15" ht="12.75">
      <c r="A70" s="7">
        <v>59</v>
      </c>
      <c r="B70" s="9" t="s">
        <v>10</v>
      </c>
      <c r="C70" s="5">
        <v>61115</v>
      </c>
      <c r="D70" s="5" t="s">
        <v>149</v>
      </c>
      <c r="E70" s="11" t="s">
        <v>11</v>
      </c>
      <c r="F70" s="84">
        <v>82.3151</v>
      </c>
      <c r="G70" s="9">
        <v>35</v>
      </c>
      <c r="H70" s="4">
        <f t="shared" si="0"/>
        <v>2881.0285</v>
      </c>
      <c r="I70" s="77"/>
      <c r="J70" s="50">
        <f t="shared" si="4"/>
        <v>0</v>
      </c>
      <c r="K70" s="79">
        <v>3</v>
      </c>
      <c r="L70" s="50">
        <f t="shared" si="1"/>
        <v>246.9453</v>
      </c>
      <c r="M70" s="79">
        <f t="shared" si="2"/>
        <v>32</v>
      </c>
      <c r="N70" s="76">
        <f t="shared" si="3"/>
        <v>2634.0832</v>
      </c>
      <c r="O70" s="4"/>
    </row>
    <row r="71" spans="1:15" ht="12.75">
      <c r="A71" s="7">
        <v>60</v>
      </c>
      <c r="B71" s="9" t="s">
        <v>10</v>
      </c>
      <c r="C71" s="5">
        <v>61115</v>
      </c>
      <c r="D71" s="5" t="s">
        <v>149</v>
      </c>
      <c r="E71" s="11" t="s">
        <v>11</v>
      </c>
      <c r="F71" s="84">
        <v>82.315118</v>
      </c>
      <c r="G71" s="9">
        <v>12</v>
      </c>
      <c r="H71" s="4">
        <f t="shared" si="0"/>
        <v>987.781416</v>
      </c>
      <c r="I71" s="77"/>
      <c r="J71" s="50">
        <f t="shared" si="4"/>
        <v>0</v>
      </c>
      <c r="K71" s="79">
        <v>12</v>
      </c>
      <c r="L71" s="50">
        <f t="shared" si="1"/>
        <v>987.781416</v>
      </c>
      <c r="M71" s="79">
        <f t="shared" si="2"/>
        <v>0</v>
      </c>
      <c r="N71" s="76">
        <f t="shared" si="3"/>
        <v>0</v>
      </c>
      <c r="O71" s="4"/>
    </row>
    <row r="72" spans="1:15" ht="12.75">
      <c r="A72" s="7">
        <v>61</v>
      </c>
      <c r="B72" s="9" t="s">
        <v>10</v>
      </c>
      <c r="C72" s="5">
        <v>10116</v>
      </c>
      <c r="D72" s="5" t="s">
        <v>168</v>
      </c>
      <c r="E72" s="11" t="s">
        <v>11</v>
      </c>
      <c r="F72" s="84">
        <v>82.315133</v>
      </c>
      <c r="G72" s="9">
        <v>15</v>
      </c>
      <c r="H72" s="4">
        <f t="shared" si="0"/>
        <v>1234.726995</v>
      </c>
      <c r="I72" s="77"/>
      <c r="J72" s="50">
        <f t="shared" si="4"/>
        <v>0</v>
      </c>
      <c r="K72" s="79"/>
      <c r="L72" s="50">
        <f t="shared" si="1"/>
        <v>0</v>
      </c>
      <c r="M72" s="79">
        <f t="shared" si="2"/>
        <v>15</v>
      </c>
      <c r="N72" s="76">
        <f t="shared" si="3"/>
        <v>1234.726995</v>
      </c>
      <c r="O72" s="4"/>
    </row>
    <row r="73" spans="1:15" ht="12.75">
      <c r="A73" s="7">
        <v>62</v>
      </c>
      <c r="B73" s="9" t="s">
        <v>10</v>
      </c>
      <c r="C73" s="5">
        <v>20316</v>
      </c>
      <c r="D73" s="5" t="s">
        <v>187</v>
      </c>
      <c r="E73" s="11" t="s">
        <v>11</v>
      </c>
      <c r="F73" s="84">
        <v>82.3151</v>
      </c>
      <c r="G73" s="9">
        <v>109</v>
      </c>
      <c r="H73" s="4">
        <f t="shared" si="0"/>
        <v>8972.3459</v>
      </c>
      <c r="I73" s="77">
        <v>14</v>
      </c>
      <c r="J73" s="50">
        <f t="shared" si="4"/>
        <v>1152.4114</v>
      </c>
      <c r="K73" s="79"/>
      <c r="L73" s="50">
        <f t="shared" si="1"/>
        <v>0</v>
      </c>
      <c r="M73" s="79">
        <f t="shared" si="2"/>
        <v>123</v>
      </c>
      <c r="N73" s="76">
        <f t="shared" si="3"/>
        <v>10124.757300000001</v>
      </c>
      <c r="O73" s="4"/>
    </row>
    <row r="74" spans="1:15" ht="12.75">
      <c r="A74" s="7">
        <v>63</v>
      </c>
      <c r="B74" s="9" t="s">
        <v>33</v>
      </c>
      <c r="C74" s="5" t="s">
        <v>199</v>
      </c>
      <c r="D74" s="5" t="s">
        <v>175</v>
      </c>
      <c r="E74" s="11" t="s">
        <v>11</v>
      </c>
      <c r="F74" s="84">
        <v>175.76891111</v>
      </c>
      <c r="G74" s="9">
        <v>53</v>
      </c>
      <c r="H74" s="4">
        <f t="shared" si="0"/>
        <v>9315.75228883</v>
      </c>
      <c r="I74" s="77">
        <v>4</v>
      </c>
      <c r="J74" s="50">
        <f t="shared" si="4"/>
        <v>703.07564444</v>
      </c>
      <c r="K74" s="79">
        <v>31</v>
      </c>
      <c r="L74" s="50">
        <f t="shared" si="1"/>
        <v>5448.83624441</v>
      </c>
      <c r="M74" s="79">
        <f t="shared" si="2"/>
        <v>26</v>
      </c>
      <c r="N74" s="76">
        <f t="shared" si="3"/>
        <v>4569.99168886</v>
      </c>
      <c r="O74" s="4"/>
    </row>
    <row r="75" spans="1:15" ht="12.75">
      <c r="A75" s="7">
        <v>64</v>
      </c>
      <c r="B75" s="9" t="s">
        <v>33</v>
      </c>
      <c r="C75" s="5" t="s">
        <v>199</v>
      </c>
      <c r="D75" s="5" t="s">
        <v>175</v>
      </c>
      <c r="E75" s="11" t="s">
        <v>11</v>
      </c>
      <c r="F75" s="84">
        <v>175.3195</v>
      </c>
      <c r="G75" s="9">
        <v>5</v>
      </c>
      <c r="H75" s="4">
        <f t="shared" si="0"/>
        <v>876.5975000000001</v>
      </c>
      <c r="I75" s="77"/>
      <c r="J75" s="50">
        <f t="shared" si="4"/>
        <v>0</v>
      </c>
      <c r="K75" s="79">
        <v>5</v>
      </c>
      <c r="L75" s="50">
        <f t="shared" si="1"/>
        <v>876.5975000000001</v>
      </c>
      <c r="M75" s="79">
        <f t="shared" si="2"/>
        <v>0</v>
      </c>
      <c r="N75" s="76">
        <f t="shared" si="3"/>
        <v>0</v>
      </c>
      <c r="O75" s="4"/>
    </row>
    <row r="76" spans="1:15" ht="12.75">
      <c r="A76" s="7">
        <v>65</v>
      </c>
      <c r="B76" s="9" t="s">
        <v>33</v>
      </c>
      <c r="C76" s="5" t="s">
        <v>199</v>
      </c>
      <c r="D76" s="5" t="s">
        <v>175</v>
      </c>
      <c r="E76" s="11" t="s">
        <v>11</v>
      </c>
      <c r="F76" s="84">
        <v>175.05</v>
      </c>
      <c r="G76" s="9"/>
      <c r="H76" s="4"/>
      <c r="I76" s="77">
        <v>1</v>
      </c>
      <c r="J76" s="50">
        <f t="shared" si="4"/>
        <v>175.05</v>
      </c>
      <c r="K76" s="79"/>
      <c r="L76" s="50">
        <f t="shared" si="1"/>
        <v>0</v>
      </c>
      <c r="M76" s="79">
        <f t="shared" si="2"/>
        <v>1</v>
      </c>
      <c r="N76" s="76">
        <f t="shared" si="3"/>
        <v>175.05</v>
      </c>
      <c r="O76" s="4"/>
    </row>
    <row r="77" spans="1:15" ht="12.75">
      <c r="A77" s="7">
        <v>66</v>
      </c>
      <c r="B77" s="9" t="s">
        <v>145</v>
      </c>
      <c r="C77" s="5" t="s">
        <v>192</v>
      </c>
      <c r="D77" s="5" t="s">
        <v>147</v>
      </c>
      <c r="E77" s="11" t="s">
        <v>66</v>
      </c>
      <c r="F77" s="84">
        <v>89.366398148</v>
      </c>
      <c r="G77" s="9">
        <v>33</v>
      </c>
      <c r="H77" s="4">
        <f t="shared" si="0"/>
        <v>2949.091138884</v>
      </c>
      <c r="I77" s="77">
        <v>9</v>
      </c>
      <c r="J77" s="50">
        <f t="shared" si="4"/>
        <v>804.297583332</v>
      </c>
      <c r="K77" s="79">
        <v>30</v>
      </c>
      <c r="L77" s="50">
        <f aca="true" t="shared" si="5" ref="L77:L86">K77*F77</f>
        <v>2680.99194444</v>
      </c>
      <c r="M77" s="79">
        <f aca="true" t="shared" si="6" ref="M77:M86">G77++I77-K77</f>
        <v>12</v>
      </c>
      <c r="N77" s="76">
        <f aca="true" t="shared" si="7" ref="N77:N86">H77+J77-L77</f>
        <v>1072.396777776</v>
      </c>
      <c r="O77" s="4"/>
    </row>
    <row r="78" spans="1:15" ht="12.75">
      <c r="A78" s="7">
        <v>67</v>
      </c>
      <c r="B78" s="9" t="s">
        <v>171</v>
      </c>
      <c r="C78" s="5" t="s">
        <v>184</v>
      </c>
      <c r="D78" s="5" t="s">
        <v>172</v>
      </c>
      <c r="E78" s="11" t="s">
        <v>12</v>
      </c>
      <c r="F78" s="84">
        <v>98.7824</v>
      </c>
      <c r="G78" s="9">
        <v>28</v>
      </c>
      <c r="H78" s="4">
        <f t="shared" si="0"/>
        <v>2765.9071999999996</v>
      </c>
      <c r="I78" s="77">
        <v>8</v>
      </c>
      <c r="J78" s="50">
        <f t="shared" si="4"/>
        <v>790.2592</v>
      </c>
      <c r="K78" s="79">
        <v>11</v>
      </c>
      <c r="L78" s="50">
        <f t="shared" si="5"/>
        <v>1086.6064</v>
      </c>
      <c r="M78" s="79">
        <f t="shared" si="6"/>
        <v>25</v>
      </c>
      <c r="N78" s="76">
        <f t="shared" si="7"/>
        <v>2469.5599999999995</v>
      </c>
      <c r="O78" s="4"/>
    </row>
    <row r="79" spans="1:15" ht="12.75">
      <c r="A79" s="7">
        <v>68</v>
      </c>
      <c r="B79" s="9" t="s">
        <v>179</v>
      </c>
      <c r="C79" s="5" t="s">
        <v>193</v>
      </c>
      <c r="D79" s="5" t="s">
        <v>153</v>
      </c>
      <c r="E79" s="51" t="s">
        <v>12</v>
      </c>
      <c r="F79" s="84">
        <v>98.782393539</v>
      </c>
      <c r="G79" s="9">
        <v>3</v>
      </c>
      <c r="H79" s="4">
        <f t="shared" si="0"/>
        <v>296.347180617</v>
      </c>
      <c r="I79" s="77">
        <v>6</v>
      </c>
      <c r="J79" s="50">
        <f t="shared" si="4"/>
        <v>592.694361234</v>
      </c>
      <c r="K79" s="79"/>
      <c r="L79" s="50">
        <f t="shared" si="5"/>
        <v>0</v>
      </c>
      <c r="M79" s="79">
        <f t="shared" si="6"/>
        <v>9</v>
      </c>
      <c r="N79" s="76">
        <f t="shared" si="7"/>
        <v>889.0415418509999</v>
      </c>
      <c r="O79" s="4"/>
    </row>
    <row r="80" spans="1:15" ht="12.75">
      <c r="A80" s="7">
        <v>69</v>
      </c>
      <c r="B80" s="9" t="s">
        <v>146</v>
      </c>
      <c r="C80" s="5" t="s">
        <v>185</v>
      </c>
      <c r="D80" s="5" t="s">
        <v>172</v>
      </c>
      <c r="E80" s="51" t="s">
        <v>66</v>
      </c>
      <c r="F80" s="84">
        <v>89.366397959</v>
      </c>
      <c r="G80" s="9">
        <v>15</v>
      </c>
      <c r="H80" s="4">
        <f t="shared" si="0"/>
        <v>1340.4959693849999</v>
      </c>
      <c r="I80" s="77"/>
      <c r="J80" s="50">
        <f t="shared" si="4"/>
        <v>0</v>
      </c>
      <c r="K80" s="79">
        <v>15</v>
      </c>
      <c r="L80" s="50">
        <f t="shared" si="5"/>
        <v>1340.4959693849999</v>
      </c>
      <c r="M80" s="79">
        <f t="shared" si="6"/>
        <v>0</v>
      </c>
      <c r="N80" s="76">
        <f t="shared" si="7"/>
        <v>0</v>
      </c>
      <c r="O80" s="4"/>
    </row>
    <row r="81" spans="1:15" ht="12.75">
      <c r="A81" s="7">
        <v>70</v>
      </c>
      <c r="B81" s="9" t="s">
        <v>146</v>
      </c>
      <c r="C81" s="5" t="s">
        <v>185</v>
      </c>
      <c r="D81" s="5" t="s">
        <v>172</v>
      </c>
      <c r="E81" s="51" t="s">
        <v>66</v>
      </c>
      <c r="F81" s="84">
        <v>89.366405797</v>
      </c>
      <c r="G81" s="9">
        <v>3</v>
      </c>
      <c r="H81" s="4">
        <f t="shared" si="0"/>
        <v>268.099217391</v>
      </c>
      <c r="I81" s="77">
        <v>4</v>
      </c>
      <c r="J81" s="50">
        <f aca="true" t="shared" si="8" ref="J81:J86">I81*F81</f>
        <v>357.465623188</v>
      </c>
      <c r="K81" s="79"/>
      <c r="L81" s="50">
        <f t="shared" si="5"/>
        <v>0</v>
      </c>
      <c r="M81" s="79">
        <f t="shared" si="6"/>
        <v>7</v>
      </c>
      <c r="N81" s="76">
        <f t="shared" si="7"/>
        <v>625.564840579</v>
      </c>
      <c r="O81" s="4"/>
    </row>
    <row r="82" spans="1:15" ht="12.75">
      <c r="A82" s="7">
        <v>71</v>
      </c>
      <c r="B82" s="9" t="s">
        <v>144</v>
      </c>
      <c r="C82" s="5" t="s">
        <v>208</v>
      </c>
      <c r="D82" s="5">
        <v>31.0718</v>
      </c>
      <c r="E82" s="51" t="s">
        <v>66</v>
      </c>
      <c r="F82" s="84">
        <v>89.366399444</v>
      </c>
      <c r="G82" s="9">
        <v>33</v>
      </c>
      <c r="H82" s="4">
        <f t="shared" si="0"/>
        <v>2949.0911816519997</v>
      </c>
      <c r="I82" s="77">
        <v>5</v>
      </c>
      <c r="J82" s="50">
        <f t="shared" si="8"/>
        <v>446.83199721999995</v>
      </c>
      <c r="K82" s="79">
        <v>15</v>
      </c>
      <c r="L82" s="50">
        <f t="shared" si="5"/>
        <v>1340.4959916599998</v>
      </c>
      <c r="M82" s="79">
        <f t="shared" si="6"/>
        <v>23</v>
      </c>
      <c r="N82" s="76">
        <f t="shared" si="7"/>
        <v>2055.427187212</v>
      </c>
      <c r="O82" s="4"/>
    </row>
    <row r="83" spans="1:15" ht="12.75">
      <c r="A83" s="7">
        <v>72</v>
      </c>
      <c r="B83" s="9" t="s">
        <v>151</v>
      </c>
      <c r="C83" s="5" t="s">
        <v>209</v>
      </c>
      <c r="D83" s="5" t="s">
        <v>153</v>
      </c>
      <c r="E83" s="51" t="s">
        <v>12</v>
      </c>
      <c r="F83" s="84">
        <v>98.782399922</v>
      </c>
      <c r="G83" s="9">
        <v>28</v>
      </c>
      <c r="H83" s="4">
        <f t="shared" si="0"/>
        <v>2765.907197816</v>
      </c>
      <c r="I83" s="77">
        <v>7</v>
      </c>
      <c r="J83" s="50">
        <f t="shared" si="8"/>
        <v>691.476799454</v>
      </c>
      <c r="K83" s="79">
        <v>10</v>
      </c>
      <c r="L83" s="50">
        <f t="shared" si="5"/>
        <v>987.8239992199999</v>
      </c>
      <c r="M83" s="79">
        <f t="shared" si="6"/>
        <v>25</v>
      </c>
      <c r="N83" s="76">
        <f t="shared" si="7"/>
        <v>2469.55999805</v>
      </c>
      <c r="O83" s="4"/>
    </row>
    <row r="84" spans="1:15" ht="12.75">
      <c r="A84" s="7">
        <v>74</v>
      </c>
      <c r="B84" s="9" t="s">
        <v>65</v>
      </c>
      <c r="C84" s="5" t="s">
        <v>143</v>
      </c>
      <c r="D84" s="5" t="s">
        <v>64</v>
      </c>
      <c r="E84" s="51" t="s">
        <v>66</v>
      </c>
      <c r="F84" s="84">
        <v>202.23</v>
      </c>
      <c r="G84" s="9">
        <v>10</v>
      </c>
      <c r="H84" s="4">
        <f>G84*F84</f>
        <v>2022.3</v>
      </c>
      <c r="I84" s="77"/>
      <c r="J84" s="50">
        <f t="shared" si="8"/>
        <v>0</v>
      </c>
      <c r="K84" s="79">
        <v>10</v>
      </c>
      <c r="L84" s="50">
        <f t="shared" si="5"/>
        <v>2022.3</v>
      </c>
      <c r="M84" s="79">
        <f t="shared" si="6"/>
        <v>0</v>
      </c>
      <c r="N84" s="76">
        <f t="shared" si="7"/>
        <v>0</v>
      </c>
      <c r="O84" s="4"/>
    </row>
    <row r="85" spans="1:15" ht="12.75">
      <c r="A85" s="7">
        <v>75</v>
      </c>
      <c r="B85" s="9" t="s">
        <v>65</v>
      </c>
      <c r="C85" s="5" t="s">
        <v>200</v>
      </c>
      <c r="D85" s="5" t="s">
        <v>139</v>
      </c>
      <c r="E85" s="51" t="s">
        <v>66</v>
      </c>
      <c r="F85" s="84">
        <v>195.6602</v>
      </c>
      <c r="G85" s="9">
        <v>24</v>
      </c>
      <c r="H85" s="4">
        <f>G85*F85</f>
        <v>4695.8448</v>
      </c>
      <c r="I85" s="77"/>
      <c r="J85" s="50">
        <f t="shared" si="8"/>
        <v>0</v>
      </c>
      <c r="K85" s="79">
        <v>6</v>
      </c>
      <c r="L85" s="50">
        <f t="shared" si="5"/>
        <v>1173.9612</v>
      </c>
      <c r="M85" s="79">
        <f t="shared" si="6"/>
        <v>18</v>
      </c>
      <c r="N85" s="76">
        <f t="shared" si="7"/>
        <v>3521.8836</v>
      </c>
      <c r="O85" s="4"/>
    </row>
    <row r="86" spans="1:15" ht="12.75">
      <c r="A86" s="7">
        <v>76</v>
      </c>
      <c r="B86" s="9" t="s">
        <v>65</v>
      </c>
      <c r="C86" s="5" t="s">
        <v>200</v>
      </c>
      <c r="D86" s="5" t="s">
        <v>139</v>
      </c>
      <c r="E86" s="51" t="s">
        <v>66</v>
      </c>
      <c r="F86" s="84">
        <v>194.3975</v>
      </c>
      <c r="G86" s="9">
        <v>1</v>
      </c>
      <c r="H86" s="4">
        <f>G86*F86</f>
        <v>194.3975</v>
      </c>
      <c r="I86" s="77">
        <v>1</v>
      </c>
      <c r="J86" s="50">
        <f t="shared" si="8"/>
        <v>194.3975</v>
      </c>
      <c r="K86" s="79">
        <v>1</v>
      </c>
      <c r="L86" s="50">
        <f t="shared" si="5"/>
        <v>194.3975</v>
      </c>
      <c r="M86" s="79">
        <f t="shared" si="6"/>
        <v>1</v>
      </c>
      <c r="N86" s="76">
        <f t="shared" si="7"/>
        <v>194.3975</v>
      </c>
      <c r="O86" s="4"/>
    </row>
    <row r="87" spans="1:15" ht="12.75">
      <c r="A87" s="28"/>
      <c r="B87" s="13" t="s">
        <v>30</v>
      </c>
      <c r="C87" s="29"/>
      <c r="D87" s="29"/>
      <c r="E87" s="29"/>
      <c r="F87" s="84"/>
      <c r="G87" s="9"/>
      <c r="H87" s="30">
        <v>818483.84</v>
      </c>
      <c r="I87" s="12"/>
      <c r="J87" s="52">
        <f>SUM(J12:J86)</f>
        <v>125166.04895146102</v>
      </c>
      <c r="K87" s="31"/>
      <c r="L87" s="52">
        <f>SUM(L12:L86)</f>
        <v>148752.64389418397</v>
      </c>
      <c r="M87" s="31"/>
      <c r="N87" s="30">
        <v>794897.25</v>
      </c>
      <c r="O87" s="30"/>
    </row>
    <row r="88" spans="1:15" ht="12.75">
      <c r="A88" s="61"/>
      <c r="B88" s="15"/>
      <c r="C88" s="62"/>
      <c r="D88" s="62"/>
      <c r="E88" s="62"/>
      <c r="F88" s="85"/>
      <c r="G88" s="41"/>
      <c r="H88" s="37"/>
      <c r="I88" s="18"/>
      <c r="J88" s="67"/>
      <c r="K88" s="36"/>
      <c r="L88" s="67"/>
      <c r="M88" s="36"/>
      <c r="N88" s="37"/>
      <c r="O88" s="37"/>
    </row>
    <row r="89" spans="1:15" ht="12.75">
      <c r="A89" s="61"/>
      <c r="B89" s="15"/>
      <c r="C89" s="62"/>
      <c r="D89" s="62"/>
      <c r="E89" s="62"/>
      <c r="F89" s="85"/>
      <c r="G89" s="41"/>
      <c r="H89" s="37"/>
      <c r="I89" s="18"/>
      <c r="J89" s="67"/>
      <c r="K89" s="36"/>
      <c r="L89" s="67"/>
      <c r="M89" s="36"/>
      <c r="N89" s="37"/>
      <c r="O89" s="37"/>
    </row>
    <row r="90" spans="1:15" ht="12.75">
      <c r="A90" s="61"/>
      <c r="B90" s="15"/>
      <c r="C90" s="62"/>
      <c r="D90" s="62"/>
      <c r="E90" s="62"/>
      <c r="F90" s="85"/>
      <c r="G90" s="41"/>
      <c r="H90" s="37"/>
      <c r="I90" s="18"/>
      <c r="J90" s="67"/>
      <c r="K90" s="36"/>
      <c r="L90" s="67"/>
      <c r="M90" s="36"/>
      <c r="N90" s="37"/>
      <c r="O90" s="37"/>
    </row>
    <row r="91" spans="1:15" ht="12.75">
      <c r="A91" s="61"/>
      <c r="B91" s="15"/>
      <c r="C91" s="62"/>
      <c r="D91" s="62"/>
      <c r="E91" s="62"/>
      <c r="F91" s="85"/>
      <c r="G91" s="41"/>
      <c r="H91" s="37"/>
      <c r="I91" s="18"/>
      <c r="J91" s="37"/>
      <c r="K91" s="36"/>
      <c r="L91" s="67"/>
      <c r="M91" s="36"/>
      <c r="N91" s="37"/>
      <c r="O91" s="37"/>
    </row>
    <row r="92" spans="1:14" ht="15.75">
      <c r="A92" s="8"/>
      <c r="B92" s="6" t="s">
        <v>177</v>
      </c>
      <c r="C92" s="8"/>
      <c r="D92" s="8"/>
      <c r="E92" s="42"/>
      <c r="F92" s="85"/>
      <c r="G92" s="41"/>
      <c r="H92" s="43"/>
      <c r="I92" s="18"/>
      <c r="J92" s="16"/>
      <c r="K92" s="8"/>
      <c r="L92" s="21"/>
      <c r="M92" s="8"/>
      <c r="N92" s="38"/>
    </row>
    <row r="93" spans="1:14" ht="15.75">
      <c r="A93" s="8"/>
      <c r="B93" s="6"/>
      <c r="C93" s="8"/>
      <c r="D93" s="8"/>
      <c r="E93" s="42"/>
      <c r="F93" s="85"/>
      <c r="G93" s="41"/>
      <c r="H93" s="43"/>
      <c r="I93" s="18"/>
      <c r="J93" s="16"/>
      <c r="K93" s="8"/>
      <c r="L93" s="21"/>
      <c r="M93" s="8"/>
      <c r="N93" s="38"/>
    </row>
    <row r="94" spans="1:14" ht="15.75">
      <c r="A94" s="1"/>
      <c r="B94" s="6" t="s">
        <v>35</v>
      </c>
      <c r="C94" s="6"/>
      <c r="D94" s="6"/>
      <c r="E94" s="44"/>
      <c r="F94" s="85"/>
      <c r="G94" s="41"/>
      <c r="H94" s="65"/>
      <c r="I94" s="18"/>
      <c r="J94" s="16"/>
      <c r="K94" s="8"/>
      <c r="L94" s="21"/>
      <c r="M94" s="8"/>
      <c r="N94" s="16"/>
    </row>
    <row r="95" spans="1:14" ht="15.75">
      <c r="A95" s="1"/>
      <c r="B95" s="14" t="s">
        <v>36</v>
      </c>
      <c r="C95" s="6"/>
      <c r="D95" s="6"/>
      <c r="E95" s="44"/>
      <c r="F95" s="85"/>
      <c r="G95" s="41"/>
      <c r="H95" s="65"/>
      <c r="I95" s="18"/>
      <c r="J95" s="16"/>
      <c r="K95" s="8"/>
      <c r="L95" s="21"/>
      <c r="M95" s="8"/>
      <c r="N95" s="16"/>
    </row>
    <row r="96" spans="2:14" ht="12.75">
      <c r="B96" s="14" t="s">
        <v>178</v>
      </c>
      <c r="E96" s="19"/>
      <c r="F96" s="85"/>
      <c r="G96" s="41"/>
      <c r="H96" s="66"/>
      <c r="I96" s="18"/>
      <c r="L96" s="17"/>
      <c r="N96" s="17"/>
    </row>
    <row r="97" spans="2:14" ht="12.75">
      <c r="B97" s="14" t="s">
        <v>55</v>
      </c>
      <c r="E97" s="19"/>
      <c r="F97" s="85"/>
      <c r="G97" s="41"/>
      <c r="H97" s="66"/>
      <c r="I97" s="18"/>
      <c r="L97" s="17"/>
      <c r="N97" s="17"/>
    </row>
  </sheetData>
  <sheetProtection/>
  <mergeCells count="15">
    <mergeCell ref="A3:N3"/>
    <mergeCell ref="A4:N4"/>
    <mergeCell ref="A5:N5"/>
    <mergeCell ref="A6:N6"/>
    <mergeCell ref="A7:N7"/>
    <mergeCell ref="C9:C11"/>
    <mergeCell ref="D9:D11"/>
    <mergeCell ref="E9:E11"/>
    <mergeCell ref="F9:F11"/>
    <mergeCell ref="G9:H9"/>
    <mergeCell ref="I9:J10"/>
    <mergeCell ref="K9:L10"/>
    <mergeCell ref="M9:N9"/>
    <mergeCell ref="G10:H10"/>
    <mergeCell ref="M10:N10"/>
  </mergeCells>
  <printOptions/>
  <pageMargins left="0.1968503937007874" right="0.11811023622047245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4.125" style="0" customWidth="1"/>
    <col min="2" max="2" width="16.625" style="0" customWidth="1"/>
    <col min="3" max="3" width="10.25390625" style="0" customWidth="1"/>
    <col min="5" max="5" width="6.00390625" style="0" customWidth="1"/>
    <col min="6" max="6" width="13.125" style="0" customWidth="1"/>
    <col min="7" max="7" width="7.125" style="0" customWidth="1"/>
    <col min="8" max="8" width="8.375" style="0" customWidth="1"/>
    <col min="9" max="9" width="6.375" style="0" customWidth="1"/>
    <col min="10" max="10" width="8.25390625" style="0" customWidth="1"/>
    <col min="11" max="11" width="7.00390625" style="0" customWidth="1"/>
    <col min="12" max="12" width="8.00390625" style="0" customWidth="1"/>
    <col min="13" max="13" width="7.625" style="0" customWidth="1"/>
    <col min="14" max="14" width="8.37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251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4.75" customHeight="1">
      <c r="A9" s="22"/>
      <c r="B9" s="23" t="s">
        <v>49</v>
      </c>
      <c r="C9" s="107" t="s">
        <v>50</v>
      </c>
      <c r="D9" s="110" t="s">
        <v>51</v>
      </c>
      <c r="E9" s="113" t="s">
        <v>2</v>
      </c>
      <c r="F9" s="117" t="s">
        <v>52</v>
      </c>
      <c r="G9" s="99" t="s">
        <v>3</v>
      </c>
      <c r="H9" s="99"/>
      <c r="I9" s="100" t="s">
        <v>4</v>
      </c>
      <c r="J9" s="100"/>
      <c r="K9" s="100" t="s">
        <v>63</v>
      </c>
      <c r="L9" s="100"/>
      <c r="M9" s="99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8"/>
      <c r="D10" s="111"/>
      <c r="E10" s="114"/>
      <c r="F10" s="118"/>
      <c r="G10" s="102" t="s">
        <v>229</v>
      </c>
      <c r="H10" s="102"/>
      <c r="I10" s="100"/>
      <c r="J10" s="100"/>
      <c r="K10" s="100"/>
      <c r="L10" s="100"/>
      <c r="M10" s="102" t="s">
        <v>235</v>
      </c>
      <c r="N10" s="105"/>
      <c r="O10" s="24" t="s">
        <v>61</v>
      </c>
    </row>
    <row r="11" spans="1:15" ht="18.75" customHeight="1">
      <c r="A11" s="7" t="s">
        <v>1</v>
      </c>
      <c r="B11" s="7"/>
      <c r="C11" s="109"/>
      <c r="D11" s="112"/>
      <c r="E11" s="115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7" ht="23.25" customHeight="1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136.0092</v>
      </c>
      <c r="G12" s="3"/>
      <c r="H12" s="4"/>
      <c r="I12" s="79">
        <v>17</v>
      </c>
      <c r="J12" s="50">
        <f aca="true" t="shared" si="0" ref="J12:J52">I12*F12</f>
        <v>2312.1564</v>
      </c>
      <c r="K12" s="79"/>
      <c r="L12" s="50"/>
      <c r="M12" s="79">
        <f aca="true" t="shared" si="1" ref="M12:M52">G12++I12-K12</f>
        <v>17</v>
      </c>
      <c r="N12" s="76">
        <f aca="true" t="shared" si="2" ref="N12:N52">H12+J12-L12</f>
        <v>2312.1564</v>
      </c>
      <c r="O12" s="59" t="s">
        <v>252</v>
      </c>
      <c r="Q12" s="17"/>
    </row>
    <row r="13" spans="1:15" ht="12.75">
      <c r="A13" s="7">
        <v>2</v>
      </c>
      <c r="B13" s="9" t="s">
        <v>44</v>
      </c>
      <c r="C13" s="7" t="s">
        <v>195</v>
      </c>
      <c r="D13" s="7" t="s">
        <v>165</v>
      </c>
      <c r="E13" s="11" t="s">
        <v>12</v>
      </c>
      <c r="F13" s="83">
        <v>347.91896</v>
      </c>
      <c r="G13" s="3"/>
      <c r="H13" s="4"/>
      <c r="I13" s="79">
        <v>8</v>
      </c>
      <c r="J13" s="50">
        <f t="shared" si="0"/>
        <v>2783.35168</v>
      </c>
      <c r="K13" s="79"/>
      <c r="L13" s="50"/>
      <c r="M13" s="79">
        <f t="shared" si="1"/>
        <v>8</v>
      </c>
      <c r="N13" s="76">
        <f t="shared" si="2"/>
        <v>2783.35168</v>
      </c>
      <c r="O13" s="59"/>
    </row>
    <row r="14" spans="1:15" ht="12.75">
      <c r="A14" s="7">
        <v>3</v>
      </c>
      <c r="B14" s="9" t="s">
        <v>21</v>
      </c>
      <c r="C14" s="3" t="s">
        <v>215</v>
      </c>
      <c r="D14" s="3" t="s">
        <v>216</v>
      </c>
      <c r="E14" s="11" t="s">
        <v>241</v>
      </c>
      <c r="F14" s="84">
        <v>1123.5535</v>
      </c>
      <c r="G14" s="9"/>
      <c r="H14" s="4"/>
      <c r="I14" s="78">
        <v>1</v>
      </c>
      <c r="J14" s="50">
        <f t="shared" si="0"/>
        <v>1123.5535</v>
      </c>
      <c r="K14" s="79"/>
      <c r="L14" s="50"/>
      <c r="M14" s="79">
        <f t="shared" si="1"/>
        <v>1</v>
      </c>
      <c r="N14" s="76">
        <f t="shared" si="2"/>
        <v>1123.5535</v>
      </c>
      <c r="O14" s="4"/>
    </row>
    <row r="15" spans="1:15" ht="12.75">
      <c r="A15" s="7">
        <v>4</v>
      </c>
      <c r="B15" s="9" t="s">
        <v>21</v>
      </c>
      <c r="C15" s="3" t="s">
        <v>215</v>
      </c>
      <c r="D15" s="3" t="s">
        <v>216</v>
      </c>
      <c r="E15" s="11" t="s">
        <v>66</v>
      </c>
      <c r="F15" s="84">
        <v>225.77</v>
      </c>
      <c r="G15" s="9"/>
      <c r="H15" s="4"/>
      <c r="I15" s="78">
        <v>12</v>
      </c>
      <c r="J15" s="50">
        <f t="shared" si="0"/>
        <v>2709.2400000000002</v>
      </c>
      <c r="K15" s="79"/>
      <c r="L15" s="50"/>
      <c r="M15" s="79">
        <f t="shared" si="1"/>
        <v>12</v>
      </c>
      <c r="N15" s="76">
        <f t="shared" si="2"/>
        <v>2709.2400000000002</v>
      </c>
      <c r="O15" s="4"/>
    </row>
    <row r="16" spans="1:15" ht="12.75">
      <c r="A16" s="7">
        <v>5</v>
      </c>
      <c r="B16" s="9" t="s">
        <v>15</v>
      </c>
      <c r="C16" s="7" t="s">
        <v>217</v>
      </c>
      <c r="D16" s="3" t="s">
        <v>218</v>
      </c>
      <c r="E16" s="11" t="s">
        <v>11</v>
      </c>
      <c r="F16" s="84">
        <v>422.69045445</v>
      </c>
      <c r="G16" s="9"/>
      <c r="H16" s="4"/>
      <c r="I16" s="78">
        <v>7</v>
      </c>
      <c r="J16" s="50">
        <f t="shared" si="0"/>
        <v>2958.83318115</v>
      </c>
      <c r="K16" s="79"/>
      <c r="L16" s="50"/>
      <c r="M16" s="79">
        <f t="shared" si="1"/>
        <v>7</v>
      </c>
      <c r="N16" s="76">
        <f t="shared" si="2"/>
        <v>2958.83318115</v>
      </c>
      <c r="O16" s="4"/>
    </row>
    <row r="17" spans="1:15" ht="12.75">
      <c r="A17" s="7">
        <v>6</v>
      </c>
      <c r="B17" s="9" t="s">
        <v>38</v>
      </c>
      <c r="C17" s="3" t="s">
        <v>240</v>
      </c>
      <c r="D17" s="3" t="s">
        <v>153</v>
      </c>
      <c r="E17" s="11" t="s">
        <v>241</v>
      </c>
      <c r="F17" s="84">
        <v>640.1275</v>
      </c>
      <c r="G17" s="9"/>
      <c r="H17" s="4"/>
      <c r="I17" s="78">
        <v>1.2</v>
      </c>
      <c r="J17" s="50">
        <f t="shared" si="0"/>
        <v>768.153</v>
      </c>
      <c r="K17" s="79"/>
      <c r="L17" s="50"/>
      <c r="M17" s="79">
        <f t="shared" si="1"/>
        <v>1.2</v>
      </c>
      <c r="N17" s="76">
        <f t="shared" si="2"/>
        <v>768.153</v>
      </c>
      <c r="O17" s="4"/>
    </row>
    <row r="18" spans="1:15" ht="12.75">
      <c r="A18" s="7">
        <v>7</v>
      </c>
      <c r="B18" s="9" t="s">
        <v>38</v>
      </c>
      <c r="C18" s="3" t="s">
        <v>253</v>
      </c>
      <c r="D18" s="3" t="s">
        <v>214</v>
      </c>
      <c r="E18" s="11" t="s">
        <v>66</v>
      </c>
      <c r="F18" s="84">
        <v>131.61</v>
      </c>
      <c r="G18" s="9"/>
      <c r="H18" s="4"/>
      <c r="I18" s="78">
        <v>13</v>
      </c>
      <c r="J18" s="50">
        <f t="shared" si="0"/>
        <v>1710.9300000000003</v>
      </c>
      <c r="K18" s="79"/>
      <c r="L18" s="50"/>
      <c r="M18" s="79">
        <f t="shared" si="1"/>
        <v>13</v>
      </c>
      <c r="N18" s="76">
        <f t="shared" si="2"/>
        <v>1710.9300000000003</v>
      </c>
      <c r="O18" s="4"/>
    </row>
    <row r="19" spans="1:15" ht="12.75">
      <c r="A19" s="7">
        <v>8</v>
      </c>
      <c r="B19" s="9" t="s">
        <v>22</v>
      </c>
      <c r="C19" s="7" t="s">
        <v>196</v>
      </c>
      <c r="D19" s="3" t="s">
        <v>173</v>
      </c>
      <c r="E19" s="11" t="s">
        <v>11</v>
      </c>
      <c r="F19" s="84">
        <v>147.25725</v>
      </c>
      <c r="G19" s="9"/>
      <c r="H19" s="4"/>
      <c r="I19" s="78">
        <v>3</v>
      </c>
      <c r="J19" s="50">
        <f t="shared" si="0"/>
        <v>441.77175</v>
      </c>
      <c r="K19" s="79"/>
      <c r="L19" s="50"/>
      <c r="M19" s="79">
        <f t="shared" si="1"/>
        <v>3</v>
      </c>
      <c r="N19" s="76">
        <f t="shared" si="2"/>
        <v>441.77175</v>
      </c>
      <c r="O19" s="4"/>
    </row>
    <row r="20" spans="1:17" ht="12.75">
      <c r="A20" s="7">
        <v>9</v>
      </c>
      <c r="B20" s="9" t="s">
        <v>39</v>
      </c>
      <c r="C20" s="7" t="s">
        <v>156</v>
      </c>
      <c r="D20" s="3" t="s">
        <v>116</v>
      </c>
      <c r="E20" s="11" t="s">
        <v>12</v>
      </c>
      <c r="F20" s="84">
        <v>329.269583333</v>
      </c>
      <c r="G20" s="9"/>
      <c r="H20" s="4"/>
      <c r="I20" s="78">
        <v>1</v>
      </c>
      <c r="J20" s="50">
        <f t="shared" si="0"/>
        <v>329.269583333</v>
      </c>
      <c r="K20" s="79"/>
      <c r="L20" s="50"/>
      <c r="M20" s="79">
        <f t="shared" si="1"/>
        <v>1</v>
      </c>
      <c r="N20" s="76">
        <f t="shared" si="2"/>
        <v>329.269583333</v>
      </c>
      <c r="O20" s="4"/>
      <c r="Q20" s="17"/>
    </row>
    <row r="21" spans="1:15" ht="12.75">
      <c r="A21" s="7">
        <v>10</v>
      </c>
      <c r="B21" s="9" t="s">
        <v>39</v>
      </c>
      <c r="C21" s="7" t="s">
        <v>156</v>
      </c>
      <c r="D21" s="3" t="s">
        <v>116</v>
      </c>
      <c r="E21" s="11" t="s">
        <v>12</v>
      </c>
      <c r="F21" s="84">
        <v>285.315294118</v>
      </c>
      <c r="G21" s="9"/>
      <c r="H21" s="4"/>
      <c r="I21" s="78">
        <v>2</v>
      </c>
      <c r="J21" s="50">
        <f t="shared" si="0"/>
        <v>570.630588236</v>
      </c>
      <c r="K21" s="79"/>
      <c r="L21" s="50"/>
      <c r="M21" s="79">
        <f t="shared" si="1"/>
        <v>2</v>
      </c>
      <c r="N21" s="76">
        <f t="shared" si="2"/>
        <v>570.630588236</v>
      </c>
      <c r="O21" s="4"/>
    </row>
    <row r="22" spans="1:15" ht="12.75">
      <c r="A22" s="7">
        <v>11</v>
      </c>
      <c r="B22" s="9" t="s">
        <v>16</v>
      </c>
      <c r="C22" s="3" t="s">
        <v>220</v>
      </c>
      <c r="D22" s="3" t="s">
        <v>214</v>
      </c>
      <c r="E22" s="11" t="s">
        <v>11</v>
      </c>
      <c r="F22" s="84">
        <v>274.166875</v>
      </c>
      <c r="G22" s="9"/>
      <c r="H22" s="4"/>
      <c r="I22" s="78">
        <v>3</v>
      </c>
      <c r="J22" s="50">
        <f t="shared" si="0"/>
        <v>822.500625</v>
      </c>
      <c r="K22" s="79"/>
      <c r="L22" s="50"/>
      <c r="M22" s="79">
        <f t="shared" si="1"/>
        <v>3</v>
      </c>
      <c r="N22" s="76">
        <f t="shared" si="2"/>
        <v>822.500625</v>
      </c>
      <c r="O22" s="4"/>
    </row>
    <row r="23" spans="1:17" ht="12.75">
      <c r="A23" s="7">
        <v>12</v>
      </c>
      <c r="B23" s="9" t="s">
        <v>14</v>
      </c>
      <c r="C23" s="7" t="s">
        <v>233</v>
      </c>
      <c r="D23" s="3" t="s">
        <v>147</v>
      </c>
      <c r="E23" s="11" t="s">
        <v>11</v>
      </c>
      <c r="F23" s="84">
        <v>133.41765</v>
      </c>
      <c r="G23" s="9"/>
      <c r="H23" s="4"/>
      <c r="I23" s="78">
        <v>20</v>
      </c>
      <c r="J23" s="50">
        <f t="shared" si="0"/>
        <v>2668.353</v>
      </c>
      <c r="K23" s="79"/>
      <c r="L23" s="50"/>
      <c r="M23" s="79">
        <f t="shared" si="1"/>
        <v>20</v>
      </c>
      <c r="N23" s="76">
        <f t="shared" si="2"/>
        <v>2668.353</v>
      </c>
      <c r="O23" s="4"/>
      <c r="Q23" s="17"/>
    </row>
    <row r="24" spans="1:15" ht="12.75">
      <c r="A24" s="7">
        <v>13</v>
      </c>
      <c r="B24" s="9" t="s">
        <v>13</v>
      </c>
      <c r="C24" s="7" t="s">
        <v>242</v>
      </c>
      <c r="D24" s="3" t="s">
        <v>243</v>
      </c>
      <c r="E24" s="11" t="s">
        <v>12</v>
      </c>
      <c r="F24" s="84">
        <v>347.919</v>
      </c>
      <c r="G24" s="9"/>
      <c r="H24" s="4"/>
      <c r="I24" s="78">
        <v>12</v>
      </c>
      <c r="J24" s="50">
        <f t="shared" si="0"/>
        <v>4175.028</v>
      </c>
      <c r="K24" s="79"/>
      <c r="L24" s="50"/>
      <c r="M24" s="79">
        <f t="shared" si="1"/>
        <v>12</v>
      </c>
      <c r="N24" s="76">
        <f t="shared" si="2"/>
        <v>4175.028</v>
      </c>
      <c r="O24" s="4"/>
    </row>
    <row r="25" spans="1:15" ht="12.75">
      <c r="A25" s="7">
        <v>14</v>
      </c>
      <c r="B25" s="9" t="s">
        <v>23</v>
      </c>
      <c r="C25" s="3">
        <v>51116</v>
      </c>
      <c r="D25" s="3" t="s">
        <v>188</v>
      </c>
      <c r="E25" s="11" t="s">
        <v>12</v>
      </c>
      <c r="F25" s="84">
        <v>158.895090909</v>
      </c>
      <c r="G25" s="9"/>
      <c r="H25" s="4"/>
      <c r="I25" s="77">
        <v>3</v>
      </c>
      <c r="J25" s="50">
        <f t="shared" si="0"/>
        <v>476.685272727</v>
      </c>
      <c r="K25" s="79"/>
      <c r="L25" s="50"/>
      <c r="M25" s="79">
        <f t="shared" si="1"/>
        <v>3</v>
      </c>
      <c r="N25" s="76">
        <f t="shared" si="2"/>
        <v>476.685272727</v>
      </c>
      <c r="O25" s="4"/>
    </row>
    <row r="26" spans="1:15" ht="12.75">
      <c r="A26" s="7">
        <v>15</v>
      </c>
      <c r="B26" s="9" t="s">
        <v>23</v>
      </c>
      <c r="C26" s="3">
        <v>40816</v>
      </c>
      <c r="D26" s="3" t="s">
        <v>103</v>
      </c>
      <c r="E26" s="11" t="s">
        <v>12</v>
      </c>
      <c r="F26" s="84">
        <v>158.894343434</v>
      </c>
      <c r="G26" s="9"/>
      <c r="H26" s="4"/>
      <c r="I26" s="77">
        <v>4</v>
      </c>
      <c r="J26" s="50">
        <f t="shared" si="0"/>
        <v>635.577373736</v>
      </c>
      <c r="K26" s="79"/>
      <c r="L26" s="50"/>
      <c r="M26" s="79">
        <f t="shared" si="1"/>
        <v>4</v>
      </c>
      <c r="N26" s="76">
        <f t="shared" si="2"/>
        <v>635.577373736</v>
      </c>
      <c r="O26" s="4"/>
    </row>
    <row r="27" spans="1:15" ht="12.75">
      <c r="A27" s="7">
        <v>16</v>
      </c>
      <c r="B27" s="9" t="s">
        <v>26</v>
      </c>
      <c r="C27" s="3">
        <v>51116</v>
      </c>
      <c r="D27" s="3" t="s">
        <v>188</v>
      </c>
      <c r="E27" s="11" t="s">
        <v>11</v>
      </c>
      <c r="F27" s="84">
        <v>82.39</v>
      </c>
      <c r="G27" s="9"/>
      <c r="H27" s="4"/>
      <c r="I27" s="77">
        <v>12</v>
      </c>
      <c r="J27" s="50">
        <f t="shared" si="0"/>
        <v>988.6800000000001</v>
      </c>
      <c r="K27" s="79"/>
      <c r="L27" s="50"/>
      <c r="M27" s="79">
        <f t="shared" si="1"/>
        <v>12</v>
      </c>
      <c r="N27" s="76">
        <f t="shared" si="2"/>
        <v>988.6800000000001</v>
      </c>
      <c r="O27" s="4"/>
    </row>
    <row r="28" spans="1:15" ht="24">
      <c r="A28" s="7">
        <v>17</v>
      </c>
      <c r="B28" s="9" t="s">
        <v>159</v>
      </c>
      <c r="C28" s="2">
        <v>11016</v>
      </c>
      <c r="D28" s="2" t="s">
        <v>169</v>
      </c>
      <c r="E28" s="11" t="s">
        <v>12</v>
      </c>
      <c r="F28" s="84">
        <v>85.921004829</v>
      </c>
      <c r="G28" s="9"/>
      <c r="H28" s="4"/>
      <c r="I28" s="77">
        <v>28</v>
      </c>
      <c r="J28" s="50">
        <f t="shared" si="0"/>
        <v>2405.788135212</v>
      </c>
      <c r="K28" s="79"/>
      <c r="L28" s="50"/>
      <c r="M28" s="79">
        <f t="shared" si="1"/>
        <v>28</v>
      </c>
      <c r="N28" s="76">
        <f t="shared" si="2"/>
        <v>2405.788135212</v>
      </c>
      <c r="O28" s="4"/>
    </row>
    <row r="29" spans="1:15" ht="24">
      <c r="A29" s="7">
        <v>18</v>
      </c>
      <c r="B29" s="9" t="s">
        <v>159</v>
      </c>
      <c r="C29" s="2">
        <v>11016</v>
      </c>
      <c r="D29" s="2" t="s">
        <v>169</v>
      </c>
      <c r="E29" s="11" t="s">
        <v>12</v>
      </c>
      <c r="F29" s="84">
        <v>85.921</v>
      </c>
      <c r="G29" s="9"/>
      <c r="H29" s="4"/>
      <c r="I29" s="77">
        <v>64</v>
      </c>
      <c r="J29" s="50">
        <f t="shared" si="0"/>
        <v>5498.944</v>
      </c>
      <c r="K29" s="79"/>
      <c r="L29" s="50"/>
      <c r="M29" s="79">
        <f t="shared" si="1"/>
        <v>64</v>
      </c>
      <c r="N29" s="76">
        <f t="shared" si="2"/>
        <v>5498.944</v>
      </c>
      <c r="O29" s="4"/>
    </row>
    <row r="30" spans="1:15" ht="24">
      <c r="A30" s="7">
        <v>19</v>
      </c>
      <c r="B30" s="9" t="s">
        <v>160</v>
      </c>
      <c r="C30" s="3">
        <v>10616</v>
      </c>
      <c r="D30" s="3" t="s">
        <v>141</v>
      </c>
      <c r="E30" s="11" t="s">
        <v>12</v>
      </c>
      <c r="F30" s="84">
        <v>85.921</v>
      </c>
      <c r="G30" s="9"/>
      <c r="H30" s="4"/>
      <c r="I30" s="77">
        <v>34</v>
      </c>
      <c r="J30" s="50">
        <f t="shared" si="0"/>
        <v>2921.3140000000003</v>
      </c>
      <c r="K30" s="79"/>
      <c r="L30" s="50"/>
      <c r="M30" s="79">
        <f t="shared" si="1"/>
        <v>34</v>
      </c>
      <c r="N30" s="76">
        <f t="shared" si="2"/>
        <v>2921.3140000000003</v>
      </c>
      <c r="O30" s="4"/>
    </row>
    <row r="31" spans="1:15" ht="24">
      <c r="A31" s="7">
        <v>20</v>
      </c>
      <c r="B31" s="9" t="s">
        <v>160</v>
      </c>
      <c r="C31" s="3">
        <v>21016</v>
      </c>
      <c r="D31" s="3" t="s">
        <v>169</v>
      </c>
      <c r="E31" s="11" t="s">
        <v>12</v>
      </c>
      <c r="F31" s="84">
        <v>85.921004968</v>
      </c>
      <c r="G31" s="9"/>
      <c r="H31" s="4"/>
      <c r="I31" s="77">
        <v>79</v>
      </c>
      <c r="J31" s="50">
        <f t="shared" si="0"/>
        <v>6787.759392472</v>
      </c>
      <c r="K31" s="79"/>
      <c r="L31" s="50"/>
      <c r="M31" s="79">
        <f t="shared" si="1"/>
        <v>79</v>
      </c>
      <c r="N31" s="76">
        <f t="shared" si="2"/>
        <v>6787.759392472</v>
      </c>
      <c r="O31" s="4"/>
    </row>
    <row r="32" spans="1:15" ht="12.75">
      <c r="A32" s="7">
        <v>21</v>
      </c>
      <c r="B32" s="9" t="s">
        <v>230</v>
      </c>
      <c r="C32" s="3">
        <v>81116</v>
      </c>
      <c r="D32" s="3" t="s">
        <v>188</v>
      </c>
      <c r="E32" s="11" t="s">
        <v>11</v>
      </c>
      <c r="F32" s="84">
        <v>82.39</v>
      </c>
      <c r="G32" s="9"/>
      <c r="H32" s="4"/>
      <c r="I32" s="77">
        <v>11</v>
      </c>
      <c r="J32" s="50">
        <f t="shared" si="0"/>
        <v>906.29</v>
      </c>
      <c r="K32" s="79"/>
      <c r="L32" s="50"/>
      <c r="M32" s="79">
        <f t="shared" si="1"/>
        <v>11</v>
      </c>
      <c r="N32" s="76">
        <f t="shared" si="2"/>
        <v>906.29</v>
      </c>
      <c r="O32" s="4"/>
    </row>
    <row r="33" spans="1:15" ht="12.75">
      <c r="A33" s="7">
        <v>22</v>
      </c>
      <c r="B33" s="9" t="s">
        <v>230</v>
      </c>
      <c r="C33" s="3">
        <v>50716</v>
      </c>
      <c r="D33" s="3" t="s">
        <v>170</v>
      </c>
      <c r="E33" s="11" t="s">
        <v>11</v>
      </c>
      <c r="F33" s="84">
        <v>82.39</v>
      </c>
      <c r="G33" s="9"/>
      <c r="H33" s="4"/>
      <c r="I33" s="77">
        <v>30</v>
      </c>
      <c r="J33" s="50">
        <f t="shared" si="0"/>
        <v>2471.7</v>
      </c>
      <c r="K33" s="79"/>
      <c r="L33" s="50"/>
      <c r="M33" s="79">
        <f t="shared" si="1"/>
        <v>30</v>
      </c>
      <c r="N33" s="76">
        <f t="shared" si="2"/>
        <v>2471.7</v>
      </c>
      <c r="O33" s="4"/>
    </row>
    <row r="34" spans="1:15" ht="12.75">
      <c r="A34" s="7">
        <v>23</v>
      </c>
      <c r="B34" s="9" t="s">
        <v>158</v>
      </c>
      <c r="C34" s="5">
        <v>10416</v>
      </c>
      <c r="D34" s="5" t="s">
        <v>152</v>
      </c>
      <c r="E34" s="11" t="s">
        <v>12</v>
      </c>
      <c r="F34" s="84">
        <v>85.921</v>
      </c>
      <c r="G34" s="9"/>
      <c r="H34" s="4"/>
      <c r="I34" s="77">
        <v>21</v>
      </c>
      <c r="J34" s="50">
        <f t="shared" si="0"/>
        <v>1804.3410000000001</v>
      </c>
      <c r="K34" s="79"/>
      <c r="L34" s="50"/>
      <c r="M34" s="79">
        <f t="shared" si="1"/>
        <v>21</v>
      </c>
      <c r="N34" s="76">
        <f t="shared" si="2"/>
        <v>1804.3410000000001</v>
      </c>
      <c r="O34" s="4"/>
    </row>
    <row r="35" spans="1:15" ht="12.75">
      <c r="A35" s="7">
        <v>24</v>
      </c>
      <c r="B35" s="9" t="s">
        <v>158</v>
      </c>
      <c r="C35" s="5">
        <v>21016</v>
      </c>
      <c r="D35" s="5" t="s">
        <v>169</v>
      </c>
      <c r="E35" s="11" t="s">
        <v>12</v>
      </c>
      <c r="F35" s="84">
        <v>85.920988334</v>
      </c>
      <c r="G35" s="9"/>
      <c r="H35" s="4"/>
      <c r="I35" s="77">
        <v>51</v>
      </c>
      <c r="J35" s="50">
        <f t="shared" si="0"/>
        <v>4381.970405034</v>
      </c>
      <c r="K35" s="79"/>
      <c r="L35" s="50"/>
      <c r="M35" s="79">
        <f t="shared" si="1"/>
        <v>51</v>
      </c>
      <c r="N35" s="76">
        <f t="shared" si="2"/>
        <v>4381.970405034</v>
      </c>
      <c r="O35" s="50"/>
    </row>
    <row r="36" spans="1:15" ht="12.75">
      <c r="A36" s="7">
        <v>25</v>
      </c>
      <c r="B36" s="9" t="s">
        <v>24</v>
      </c>
      <c r="C36" s="5">
        <v>51116</v>
      </c>
      <c r="D36" s="5" t="s">
        <v>188</v>
      </c>
      <c r="E36" s="11" t="s">
        <v>31</v>
      </c>
      <c r="F36" s="84">
        <v>82.39</v>
      </c>
      <c r="G36" s="9"/>
      <c r="H36" s="4"/>
      <c r="I36" s="77">
        <v>7</v>
      </c>
      <c r="J36" s="50">
        <f t="shared" si="0"/>
        <v>576.73</v>
      </c>
      <c r="K36" s="79"/>
      <c r="L36" s="50"/>
      <c r="M36" s="79">
        <f t="shared" si="1"/>
        <v>7</v>
      </c>
      <c r="N36" s="76">
        <f t="shared" si="2"/>
        <v>576.73</v>
      </c>
      <c r="O36" s="4"/>
    </row>
    <row r="37" spans="1:15" ht="12.75">
      <c r="A37" s="7">
        <v>26</v>
      </c>
      <c r="B37" s="9" t="s">
        <v>24</v>
      </c>
      <c r="C37" s="5">
        <v>30716</v>
      </c>
      <c r="D37" s="5" t="s">
        <v>170</v>
      </c>
      <c r="E37" s="11" t="s">
        <v>31</v>
      </c>
      <c r="F37" s="84">
        <v>82.39</v>
      </c>
      <c r="G37" s="9"/>
      <c r="H37" s="4"/>
      <c r="I37" s="77">
        <v>24</v>
      </c>
      <c r="J37" s="50">
        <f t="shared" si="0"/>
        <v>1977.3600000000001</v>
      </c>
      <c r="K37" s="79"/>
      <c r="L37" s="50"/>
      <c r="M37" s="79">
        <f t="shared" si="1"/>
        <v>24</v>
      </c>
      <c r="N37" s="76">
        <f t="shared" si="2"/>
        <v>1977.3600000000001</v>
      </c>
      <c r="O37" s="50"/>
    </row>
    <row r="38" spans="1:15" ht="12.75">
      <c r="A38" s="7">
        <v>27</v>
      </c>
      <c r="B38" s="9" t="s">
        <v>18</v>
      </c>
      <c r="C38" s="95" t="s">
        <v>244</v>
      </c>
      <c r="D38" s="5" t="s">
        <v>175</v>
      </c>
      <c r="E38" s="11" t="s">
        <v>11</v>
      </c>
      <c r="F38" s="84">
        <v>190.46</v>
      </c>
      <c r="G38" s="9"/>
      <c r="H38" s="4"/>
      <c r="I38" s="77">
        <v>6</v>
      </c>
      <c r="J38" s="50">
        <f t="shared" si="0"/>
        <v>1142.76</v>
      </c>
      <c r="K38" s="79"/>
      <c r="L38" s="50"/>
      <c r="M38" s="79">
        <f t="shared" si="1"/>
        <v>6</v>
      </c>
      <c r="N38" s="76">
        <f t="shared" si="2"/>
        <v>1142.76</v>
      </c>
      <c r="O38" s="4"/>
    </row>
    <row r="39" spans="1:15" ht="12.75">
      <c r="A39" s="7">
        <v>28</v>
      </c>
      <c r="B39" s="9" t="s">
        <v>27</v>
      </c>
      <c r="C39" s="95" t="s">
        <v>237</v>
      </c>
      <c r="D39" s="5" t="s">
        <v>149</v>
      </c>
      <c r="E39" s="11" t="s">
        <v>66</v>
      </c>
      <c r="F39" s="84">
        <v>193.67</v>
      </c>
      <c r="G39" s="9"/>
      <c r="H39" s="4"/>
      <c r="I39" s="77">
        <v>2</v>
      </c>
      <c r="J39" s="50">
        <f t="shared" si="0"/>
        <v>387.34</v>
      </c>
      <c r="K39" s="79"/>
      <c r="L39" s="50"/>
      <c r="M39" s="79">
        <f t="shared" si="1"/>
        <v>2</v>
      </c>
      <c r="N39" s="76">
        <f t="shared" si="2"/>
        <v>387.34</v>
      </c>
      <c r="O39" s="4"/>
    </row>
    <row r="40" spans="1:15" ht="12.75">
      <c r="A40" s="7">
        <v>29</v>
      </c>
      <c r="B40" s="9" t="s">
        <v>27</v>
      </c>
      <c r="C40" s="95" t="s">
        <v>237</v>
      </c>
      <c r="D40" s="5" t="s">
        <v>149</v>
      </c>
      <c r="E40" s="11" t="s">
        <v>66</v>
      </c>
      <c r="F40" s="84">
        <v>191.134105263</v>
      </c>
      <c r="G40" s="9"/>
      <c r="H40" s="4"/>
      <c r="I40" s="77">
        <v>4</v>
      </c>
      <c r="J40" s="50">
        <f t="shared" si="0"/>
        <v>764.536421052</v>
      </c>
      <c r="K40" s="79"/>
      <c r="L40" s="50"/>
      <c r="M40" s="79">
        <f t="shared" si="1"/>
        <v>4</v>
      </c>
      <c r="N40" s="76">
        <f t="shared" si="2"/>
        <v>764.536421052</v>
      </c>
      <c r="O40" s="4"/>
    </row>
    <row r="41" spans="1:15" ht="12.75">
      <c r="A41" s="7">
        <v>30</v>
      </c>
      <c r="B41" s="9" t="s">
        <v>9</v>
      </c>
      <c r="C41" s="5" t="s">
        <v>236</v>
      </c>
      <c r="D41" s="5" t="s">
        <v>149</v>
      </c>
      <c r="E41" s="11" t="s">
        <v>12</v>
      </c>
      <c r="F41" s="84">
        <v>174.035502686</v>
      </c>
      <c r="G41" s="9"/>
      <c r="H41" s="4"/>
      <c r="I41" s="77">
        <v>25</v>
      </c>
      <c r="J41" s="50">
        <f t="shared" si="0"/>
        <v>4350.88756715</v>
      </c>
      <c r="K41" s="79"/>
      <c r="L41" s="50"/>
      <c r="M41" s="79">
        <f t="shared" si="1"/>
        <v>25</v>
      </c>
      <c r="N41" s="76">
        <f t="shared" si="2"/>
        <v>4350.88756715</v>
      </c>
      <c r="O41" s="4"/>
    </row>
    <row r="42" spans="1:15" ht="12.75">
      <c r="A42" s="7">
        <v>31</v>
      </c>
      <c r="B42" s="9" t="s">
        <v>9</v>
      </c>
      <c r="C42" s="5" t="s">
        <v>236</v>
      </c>
      <c r="D42" s="5" t="s">
        <v>149</v>
      </c>
      <c r="E42" s="11" t="s">
        <v>12</v>
      </c>
      <c r="F42" s="84">
        <v>174.035454545</v>
      </c>
      <c r="G42" s="9"/>
      <c r="H42" s="4"/>
      <c r="I42" s="77">
        <v>12</v>
      </c>
      <c r="J42" s="50">
        <f t="shared" si="0"/>
        <v>2088.42545454</v>
      </c>
      <c r="K42" s="79"/>
      <c r="L42" s="50"/>
      <c r="M42" s="79">
        <f t="shared" si="1"/>
        <v>12</v>
      </c>
      <c r="N42" s="76">
        <f t="shared" si="2"/>
        <v>2088.42545454</v>
      </c>
      <c r="O42" s="4"/>
    </row>
    <row r="43" spans="1:15" ht="12.75">
      <c r="A43" s="7">
        <v>32</v>
      </c>
      <c r="B43" s="9" t="s">
        <v>29</v>
      </c>
      <c r="C43" s="5">
        <v>10316</v>
      </c>
      <c r="D43" s="5" t="s">
        <v>169</v>
      </c>
      <c r="E43" s="11" t="s">
        <v>11</v>
      </c>
      <c r="F43" s="84">
        <v>82.312962963</v>
      </c>
      <c r="G43" s="9"/>
      <c r="H43" s="4"/>
      <c r="I43" s="77">
        <v>6</v>
      </c>
      <c r="J43" s="50">
        <f t="shared" si="0"/>
        <v>493.877777778</v>
      </c>
      <c r="K43" s="79"/>
      <c r="L43" s="50"/>
      <c r="M43" s="79">
        <f t="shared" si="1"/>
        <v>6</v>
      </c>
      <c r="N43" s="76">
        <f t="shared" si="2"/>
        <v>493.877777778</v>
      </c>
      <c r="O43" s="4"/>
    </row>
    <row r="44" spans="1:15" ht="12.75">
      <c r="A44" s="7">
        <v>33</v>
      </c>
      <c r="B44" s="9" t="s">
        <v>29</v>
      </c>
      <c r="C44" s="5">
        <v>20716</v>
      </c>
      <c r="D44" s="5" t="s">
        <v>246</v>
      </c>
      <c r="E44" s="11" t="s">
        <v>11</v>
      </c>
      <c r="F44" s="84">
        <v>82.315083333</v>
      </c>
      <c r="G44" s="9"/>
      <c r="H44" s="4"/>
      <c r="I44" s="77">
        <v>2</v>
      </c>
      <c r="J44" s="50">
        <f t="shared" si="0"/>
        <v>164.630166666</v>
      </c>
      <c r="K44" s="79"/>
      <c r="L44" s="50"/>
      <c r="M44" s="79">
        <f t="shared" si="1"/>
        <v>2</v>
      </c>
      <c r="N44" s="76">
        <f t="shared" si="2"/>
        <v>164.630166666</v>
      </c>
      <c r="O44" s="4"/>
    </row>
    <row r="45" spans="1:15" ht="12.75">
      <c r="A45" s="7">
        <v>34</v>
      </c>
      <c r="B45" s="9" t="s">
        <v>19</v>
      </c>
      <c r="C45" s="5">
        <v>10216</v>
      </c>
      <c r="D45" s="5" t="s">
        <v>161</v>
      </c>
      <c r="E45" s="11" t="s">
        <v>12</v>
      </c>
      <c r="F45" s="84">
        <v>174.035499316</v>
      </c>
      <c r="G45" s="9"/>
      <c r="H45" s="4"/>
      <c r="I45" s="77">
        <v>26</v>
      </c>
      <c r="J45" s="50">
        <f t="shared" si="0"/>
        <v>4524.922982216</v>
      </c>
      <c r="K45" s="79"/>
      <c r="L45" s="50"/>
      <c r="M45" s="79">
        <f t="shared" si="1"/>
        <v>26</v>
      </c>
      <c r="N45" s="76">
        <f t="shared" si="2"/>
        <v>4524.922982216</v>
      </c>
      <c r="O45" s="4"/>
    </row>
    <row r="46" spans="1:15" ht="12.75">
      <c r="A46" s="7">
        <v>35</v>
      </c>
      <c r="B46" s="9" t="s">
        <v>19</v>
      </c>
      <c r="C46" s="5">
        <v>30616</v>
      </c>
      <c r="D46" s="5" t="s">
        <v>141</v>
      </c>
      <c r="E46" s="11" t="s">
        <v>12</v>
      </c>
      <c r="F46" s="84">
        <v>174.0355</v>
      </c>
      <c r="G46" s="9"/>
      <c r="H46" s="4"/>
      <c r="I46" s="77">
        <v>12</v>
      </c>
      <c r="J46" s="50">
        <f t="shared" si="0"/>
        <v>2088.4260000000004</v>
      </c>
      <c r="K46" s="79"/>
      <c r="L46" s="50"/>
      <c r="M46" s="79">
        <f t="shared" si="1"/>
        <v>12</v>
      </c>
      <c r="N46" s="76">
        <f t="shared" si="2"/>
        <v>2088.4260000000004</v>
      </c>
      <c r="O46" s="4"/>
    </row>
    <row r="47" spans="1:15" ht="12.75">
      <c r="A47" s="7">
        <v>36</v>
      </c>
      <c r="B47" s="9" t="s">
        <v>19</v>
      </c>
      <c r="C47" s="5">
        <v>20216</v>
      </c>
      <c r="D47" s="5" t="s">
        <v>161</v>
      </c>
      <c r="E47" s="11" t="s">
        <v>11</v>
      </c>
      <c r="F47" s="84">
        <v>82.315107143</v>
      </c>
      <c r="G47" s="9"/>
      <c r="H47" s="4"/>
      <c r="I47" s="77">
        <v>13</v>
      </c>
      <c r="J47" s="50">
        <f t="shared" si="0"/>
        <v>1070.0963928590002</v>
      </c>
      <c r="K47" s="79"/>
      <c r="L47" s="50"/>
      <c r="M47" s="79">
        <f t="shared" si="1"/>
        <v>13</v>
      </c>
      <c r="N47" s="76">
        <f t="shared" si="2"/>
        <v>1070.0963928590002</v>
      </c>
      <c r="O47" s="4"/>
    </row>
    <row r="48" spans="1:15" ht="12.75">
      <c r="A48" s="7">
        <v>37</v>
      </c>
      <c r="B48" s="9" t="s">
        <v>19</v>
      </c>
      <c r="C48" s="5">
        <v>20216</v>
      </c>
      <c r="D48" s="5" t="s">
        <v>161</v>
      </c>
      <c r="E48" s="11" t="s">
        <v>11</v>
      </c>
      <c r="F48" s="84">
        <v>82.315107143</v>
      </c>
      <c r="G48" s="9"/>
      <c r="H48" s="4"/>
      <c r="I48" s="77">
        <v>4</v>
      </c>
      <c r="J48" s="50">
        <f>I48*F48</f>
        <v>329.260428572</v>
      </c>
      <c r="K48" s="79"/>
      <c r="L48" s="50"/>
      <c r="M48" s="79">
        <f>G48++I48-K48</f>
        <v>4</v>
      </c>
      <c r="N48" s="76">
        <f>H48+J48-L48</f>
        <v>329.260428572</v>
      </c>
      <c r="O48" s="4"/>
    </row>
    <row r="49" spans="1:15" ht="12.75">
      <c r="A49" s="7">
        <v>38</v>
      </c>
      <c r="B49" s="9" t="s">
        <v>28</v>
      </c>
      <c r="C49" s="5">
        <v>30416</v>
      </c>
      <c r="D49" s="5" t="s">
        <v>167</v>
      </c>
      <c r="E49" s="11" t="s">
        <v>12</v>
      </c>
      <c r="F49" s="84">
        <v>174.035507901</v>
      </c>
      <c r="G49" s="9"/>
      <c r="H49" s="4"/>
      <c r="I49" s="77">
        <v>29</v>
      </c>
      <c r="J49" s="50">
        <f t="shared" si="0"/>
        <v>5047.029729129</v>
      </c>
      <c r="K49" s="79"/>
      <c r="L49" s="50"/>
      <c r="M49" s="79">
        <f t="shared" si="1"/>
        <v>29</v>
      </c>
      <c r="N49" s="76">
        <f t="shared" si="2"/>
        <v>5047.029729129</v>
      </c>
      <c r="O49" s="4"/>
    </row>
    <row r="50" spans="1:15" ht="12.75">
      <c r="A50" s="7">
        <v>39</v>
      </c>
      <c r="B50" s="9" t="s">
        <v>28</v>
      </c>
      <c r="C50" s="5">
        <v>30416</v>
      </c>
      <c r="D50" s="5" t="s">
        <v>167</v>
      </c>
      <c r="E50" s="11" t="s">
        <v>12</v>
      </c>
      <c r="F50" s="84">
        <v>174.035533333</v>
      </c>
      <c r="G50" s="9"/>
      <c r="H50" s="4"/>
      <c r="I50" s="77">
        <v>11</v>
      </c>
      <c r="J50" s="50">
        <f>I50*F50</f>
        <v>1914.390866663</v>
      </c>
      <c r="K50" s="79"/>
      <c r="L50" s="50"/>
      <c r="M50" s="79">
        <f>G50++I50-K50</f>
        <v>11</v>
      </c>
      <c r="N50" s="76">
        <f>H50+J50-L50</f>
        <v>1914.390866663</v>
      </c>
      <c r="O50" s="4"/>
    </row>
    <row r="51" spans="1:15" ht="12.75">
      <c r="A51" s="7">
        <v>40</v>
      </c>
      <c r="B51" s="9" t="s">
        <v>10</v>
      </c>
      <c r="C51" s="5">
        <v>30416</v>
      </c>
      <c r="D51" s="5" t="s">
        <v>167</v>
      </c>
      <c r="E51" s="11" t="s">
        <v>11</v>
      </c>
      <c r="F51" s="84">
        <v>82.3151</v>
      </c>
      <c r="G51" s="9"/>
      <c r="H51" s="4"/>
      <c r="I51" s="77">
        <v>12</v>
      </c>
      <c r="J51" s="50">
        <f t="shared" si="0"/>
        <v>987.7812</v>
      </c>
      <c r="K51" s="79"/>
      <c r="L51" s="50"/>
      <c r="M51" s="79">
        <f t="shared" si="1"/>
        <v>12</v>
      </c>
      <c r="N51" s="76">
        <f t="shared" si="2"/>
        <v>987.7812</v>
      </c>
      <c r="O51" s="4"/>
    </row>
    <row r="52" spans="1:15" ht="12.75">
      <c r="A52" s="7">
        <v>41</v>
      </c>
      <c r="B52" s="9" t="s">
        <v>10</v>
      </c>
      <c r="C52" s="5">
        <v>40816</v>
      </c>
      <c r="D52" s="5" t="s">
        <v>245</v>
      </c>
      <c r="E52" s="11" t="s">
        <v>11</v>
      </c>
      <c r="F52" s="84">
        <v>82.315166667</v>
      </c>
      <c r="G52" s="9"/>
      <c r="H52" s="4"/>
      <c r="I52" s="77">
        <v>4</v>
      </c>
      <c r="J52" s="50">
        <f t="shared" si="0"/>
        <v>329.260666668</v>
      </c>
      <c r="K52" s="79"/>
      <c r="L52" s="50"/>
      <c r="M52" s="79">
        <f t="shared" si="1"/>
        <v>4</v>
      </c>
      <c r="N52" s="76">
        <f t="shared" si="2"/>
        <v>329.260666668</v>
      </c>
      <c r="O52" s="4"/>
    </row>
    <row r="53" spans="1:15" ht="12.75">
      <c r="A53" s="7">
        <v>42</v>
      </c>
      <c r="B53" s="9" t="s">
        <v>145</v>
      </c>
      <c r="C53" s="5" t="s">
        <v>192</v>
      </c>
      <c r="D53" s="5" t="s">
        <v>147</v>
      </c>
      <c r="E53" s="11" t="s">
        <v>66</v>
      </c>
      <c r="F53" s="84">
        <v>89.366363636</v>
      </c>
      <c r="G53" s="9"/>
      <c r="H53" s="4"/>
      <c r="I53" s="77">
        <v>3</v>
      </c>
      <c r="J53" s="50">
        <f aca="true" t="shared" si="3" ref="J53:J70">I53*F53</f>
        <v>268.099090908</v>
      </c>
      <c r="K53" s="79"/>
      <c r="L53" s="50"/>
      <c r="M53" s="79">
        <f aca="true" t="shared" si="4" ref="M53:M70">G53++I53-K53</f>
        <v>3</v>
      </c>
      <c r="N53" s="76">
        <f aca="true" t="shared" si="5" ref="N53:N70">H53+J53-L53</f>
        <v>268.099090908</v>
      </c>
      <c r="O53" s="4"/>
    </row>
    <row r="54" spans="1:15" ht="12.75">
      <c r="A54" s="7">
        <v>43</v>
      </c>
      <c r="B54" s="9" t="s">
        <v>145</v>
      </c>
      <c r="C54" s="3" t="s">
        <v>192</v>
      </c>
      <c r="D54" s="3" t="s">
        <v>147</v>
      </c>
      <c r="E54" s="11" t="s">
        <v>66</v>
      </c>
      <c r="F54" s="84">
        <v>89.366377953</v>
      </c>
      <c r="G54" s="9"/>
      <c r="H54" s="4"/>
      <c r="I54" s="77">
        <v>5</v>
      </c>
      <c r="J54" s="50">
        <f t="shared" si="3"/>
        <v>446.83188976499997</v>
      </c>
      <c r="K54" s="79"/>
      <c r="L54" s="50"/>
      <c r="M54" s="79">
        <f t="shared" si="4"/>
        <v>5</v>
      </c>
      <c r="N54" s="50">
        <f t="shared" si="5"/>
        <v>446.83188976499997</v>
      </c>
      <c r="O54" s="30"/>
    </row>
    <row r="55" spans="1:15" ht="12.75">
      <c r="A55" s="7">
        <v>44</v>
      </c>
      <c r="B55" s="9" t="s">
        <v>171</v>
      </c>
      <c r="C55" s="3" t="s">
        <v>238</v>
      </c>
      <c r="D55" s="3" t="s">
        <v>172</v>
      </c>
      <c r="E55" s="11" t="s">
        <v>12</v>
      </c>
      <c r="F55" s="84">
        <v>98.7824</v>
      </c>
      <c r="G55" s="9"/>
      <c r="H55" s="4"/>
      <c r="I55" s="77">
        <v>2</v>
      </c>
      <c r="J55" s="50">
        <f t="shared" si="3"/>
        <v>197.5648</v>
      </c>
      <c r="K55" s="79"/>
      <c r="L55" s="50"/>
      <c r="M55" s="79">
        <f t="shared" si="4"/>
        <v>2</v>
      </c>
      <c r="N55" s="50">
        <f t="shared" si="5"/>
        <v>197.5648</v>
      </c>
      <c r="O55" s="30"/>
    </row>
    <row r="56" spans="1:15" ht="12.75">
      <c r="A56" s="7">
        <v>45</v>
      </c>
      <c r="B56" s="9" t="s">
        <v>171</v>
      </c>
      <c r="C56" s="3" t="s">
        <v>184</v>
      </c>
      <c r="D56" s="3" t="s">
        <v>172</v>
      </c>
      <c r="E56" s="11" t="s">
        <v>12</v>
      </c>
      <c r="F56" s="84">
        <v>98.782450495</v>
      </c>
      <c r="G56" s="9"/>
      <c r="H56" s="4"/>
      <c r="I56" s="77">
        <v>5</v>
      </c>
      <c r="J56" s="50">
        <f t="shared" si="3"/>
        <v>493.91225247500006</v>
      </c>
      <c r="K56" s="79"/>
      <c r="L56" s="50"/>
      <c r="M56" s="79">
        <f t="shared" si="4"/>
        <v>5</v>
      </c>
      <c r="N56" s="50">
        <f t="shared" si="5"/>
        <v>493.91225247500006</v>
      </c>
      <c r="O56" s="30"/>
    </row>
    <row r="57" spans="1:15" ht="12.75">
      <c r="A57" s="7">
        <v>46</v>
      </c>
      <c r="B57" s="9" t="s">
        <v>179</v>
      </c>
      <c r="C57" s="3" t="s">
        <v>250</v>
      </c>
      <c r="D57" s="3" t="s">
        <v>214</v>
      </c>
      <c r="E57" s="11" t="s">
        <v>12</v>
      </c>
      <c r="F57" s="84">
        <v>98.782384615</v>
      </c>
      <c r="G57" s="9"/>
      <c r="H57" s="4"/>
      <c r="I57" s="77">
        <v>2</v>
      </c>
      <c r="J57" s="50">
        <f t="shared" si="3"/>
        <v>197.56476923</v>
      </c>
      <c r="K57" s="79"/>
      <c r="L57" s="50"/>
      <c r="M57" s="79">
        <f t="shared" si="4"/>
        <v>2</v>
      </c>
      <c r="N57" s="50">
        <f t="shared" si="5"/>
        <v>197.56476923</v>
      </c>
      <c r="O57" s="30"/>
    </row>
    <row r="58" spans="1:15" ht="12.75">
      <c r="A58" s="7">
        <v>47</v>
      </c>
      <c r="B58" s="9" t="s">
        <v>179</v>
      </c>
      <c r="C58" s="3" t="s">
        <v>193</v>
      </c>
      <c r="D58" s="3" t="s">
        <v>153</v>
      </c>
      <c r="E58" s="11" t="s">
        <v>12</v>
      </c>
      <c r="F58" s="84">
        <v>98.78258427</v>
      </c>
      <c r="G58" s="9"/>
      <c r="H58" s="4"/>
      <c r="I58" s="77">
        <v>4</v>
      </c>
      <c r="J58" s="50">
        <f t="shared" si="3"/>
        <v>395.13033708</v>
      </c>
      <c r="K58" s="79"/>
      <c r="L58" s="50"/>
      <c r="M58" s="79">
        <f t="shared" si="4"/>
        <v>4</v>
      </c>
      <c r="N58" s="50">
        <f t="shared" si="5"/>
        <v>395.13033708</v>
      </c>
      <c r="O58" s="30"/>
    </row>
    <row r="59" spans="1:15" ht="12.75">
      <c r="A59" s="7">
        <v>48</v>
      </c>
      <c r="B59" s="9" t="s">
        <v>146</v>
      </c>
      <c r="C59" s="3" t="s">
        <v>239</v>
      </c>
      <c r="D59" s="3" t="s">
        <v>147</v>
      </c>
      <c r="E59" s="11" t="s">
        <v>66</v>
      </c>
      <c r="F59" s="84">
        <v>89.366363636</v>
      </c>
      <c r="G59" s="9"/>
      <c r="H59" s="4"/>
      <c r="I59" s="77">
        <v>1</v>
      </c>
      <c r="J59" s="50">
        <f t="shared" si="3"/>
        <v>89.366363636</v>
      </c>
      <c r="K59" s="79"/>
      <c r="L59" s="50"/>
      <c r="M59" s="79">
        <f t="shared" si="4"/>
        <v>1</v>
      </c>
      <c r="N59" s="50">
        <f t="shared" si="5"/>
        <v>89.366363636</v>
      </c>
      <c r="O59" s="87"/>
    </row>
    <row r="60" spans="1:15" ht="12.75">
      <c r="A60" s="7">
        <v>49</v>
      </c>
      <c r="B60" s="9" t="s">
        <v>146</v>
      </c>
      <c r="C60" s="3" t="s">
        <v>185</v>
      </c>
      <c r="D60" s="3" t="s">
        <v>172</v>
      </c>
      <c r="E60" s="11" t="s">
        <v>66</v>
      </c>
      <c r="F60" s="84">
        <v>89.366428571</v>
      </c>
      <c r="G60" s="9"/>
      <c r="H60" s="4"/>
      <c r="I60" s="77">
        <v>2</v>
      </c>
      <c r="J60" s="50">
        <f t="shared" si="3"/>
        <v>178.732857142</v>
      </c>
      <c r="K60" s="79"/>
      <c r="L60" s="50"/>
      <c r="M60" s="79">
        <f t="shared" si="4"/>
        <v>2</v>
      </c>
      <c r="N60" s="50">
        <f t="shared" si="5"/>
        <v>178.732857142</v>
      </c>
      <c r="O60" s="87"/>
    </row>
    <row r="61" spans="1:15" ht="12.75">
      <c r="A61" s="7">
        <v>50</v>
      </c>
      <c r="B61" s="9" t="s">
        <v>144</v>
      </c>
      <c r="C61" s="3" t="s">
        <v>208</v>
      </c>
      <c r="D61" s="3">
        <v>31.0718</v>
      </c>
      <c r="E61" s="11" t="s">
        <v>66</v>
      </c>
      <c r="F61" s="84">
        <v>89.366428571</v>
      </c>
      <c r="G61" s="9"/>
      <c r="H61" s="4"/>
      <c r="I61" s="77">
        <v>2</v>
      </c>
      <c r="J61" s="50">
        <f t="shared" si="3"/>
        <v>178.732857142</v>
      </c>
      <c r="K61" s="79"/>
      <c r="L61" s="50"/>
      <c r="M61" s="79">
        <f t="shared" si="4"/>
        <v>2</v>
      </c>
      <c r="N61" s="50">
        <f t="shared" si="5"/>
        <v>178.732857142</v>
      </c>
      <c r="O61" s="87"/>
    </row>
    <row r="62" spans="1:15" ht="12.75">
      <c r="A62" s="7">
        <v>51</v>
      </c>
      <c r="B62" s="9" t="s">
        <v>144</v>
      </c>
      <c r="C62" s="3" t="s">
        <v>208</v>
      </c>
      <c r="D62" s="3">
        <v>31.0718</v>
      </c>
      <c r="E62" s="11" t="s">
        <v>66</v>
      </c>
      <c r="F62" s="84">
        <v>89.366416773</v>
      </c>
      <c r="G62" s="9"/>
      <c r="H62" s="4"/>
      <c r="I62" s="77">
        <v>3</v>
      </c>
      <c r="J62" s="50">
        <f t="shared" si="3"/>
        <v>268.099250319</v>
      </c>
      <c r="K62" s="79"/>
      <c r="L62" s="50"/>
      <c r="M62" s="79">
        <f t="shared" si="4"/>
        <v>3</v>
      </c>
      <c r="N62" s="50">
        <f t="shared" si="5"/>
        <v>268.099250319</v>
      </c>
      <c r="O62" s="87"/>
    </row>
    <row r="63" spans="1:15" ht="12.75">
      <c r="A63" s="7">
        <v>52</v>
      </c>
      <c r="B63" s="9" t="s">
        <v>151</v>
      </c>
      <c r="C63" s="3" t="s">
        <v>209</v>
      </c>
      <c r="D63" s="3" t="s">
        <v>153</v>
      </c>
      <c r="E63" s="11" t="s">
        <v>12</v>
      </c>
      <c r="F63" s="84">
        <v>98.782466667</v>
      </c>
      <c r="G63" s="9"/>
      <c r="H63" s="4"/>
      <c r="I63" s="77">
        <v>2</v>
      </c>
      <c r="J63" s="50">
        <f t="shared" si="3"/>
        <v>197.564933334</v>
      </c>
      <c r="K63" s="79"/>
      <c r="L63" s="50"/>
      <c r="M63" s="79">
        <f t="shared" si="4"/>
        <v>2</v>
      </c>
      <c r="N63" s="50">
        <f t="shared" si="5"/>
        <v>197.564933334</v>
      </c>
      <c r="O63" s="87"/>
    </row>
    <row r="64" spans="1:15" ht="12.75">
      <c r="A64" s="7">
        <v>53</v>
      </c>
      <c r="B64" s="9" t="s">
        <v>151</v>
      </c>
      <c r="C64" s="3" t="s">
        <v>209</v>
      </c>
      <c r="D64" s="3" t="s">
        <v>153</v>
      </c>
      <c r="E64" s="11" t="s">
        <v>12</v>
      </c>
      <c r="F64" s="84">
        <v>98.782406082</v>
      </c>
      <c r="G64" s="9"/>
      <c r="H64" s="4"/>
      <c r="I64" s="77">
        <v>5</v>
      </c>
      <c r="J64" s="50">
        <f t="shared" si="3"/>
        <v>493.91203040999994</v>
      </c>
      <c r="K64" s="79"/>
      <c r="L64" s="50"/>
      <c r="M64" s="79">
        <f t="shared" si="4"/>
        <v>5</v>
      </c>
      <c r="N64" s="50">
        <f t="shared" si="5"/>
        <v>493.91203040999994</v>
      </c>
      <c r="O64" s="87"/>
    </row>
    <row r="65" spans="1:15" ht="12.75">
      <c r="A65" s="7">
        <v>54</v>
      </c>
      <c r="B65" s="9" t="s">
        <v>33</v>
      </c>
      <c r="C65" s="3" t="s">
        <v>199</v>
      </c>
      <c r="D65" s="3" t="s">
        <v>175</v>
      </c>
      <c r="E65" s="11" t="s">
        <v>11</v>
      </c>
      <c r="F65" s="84">
        <v>175.3189393394</v>
      </c>
      <c r="G65" s="9"/>
      <c r="H65" s="4"/>
      <c r="I65" s="77">
        <v>22</v>
      </c>
      <c r="J65" s="50">
        <f t="shared" si="3"/>
        <v>3857.0166654668</v>
      </c>
      <c r="K65" s="79"/>
      <c r="L65" s="50"/>
      <c r="M65" s="79">
        <f t="shared" si="4"/>
        <v>22</v>
      </c>
      <c r="N65" s="50">
        <f t="shared" si="5"/>
        <v>3857.0166654668</v>
      </c>
      <c r="O65" s="87"/>
    </row>
    <row r="66" spans="1:15" ht="12.75">
      <c r="A66" s="7">
        <v>55</v>
      </c>
      <c r="B66" s="9" t="s">
        <v>33</v>
      </c>
      <c r="C66" s="5" t="s">
        <v>247</v>
      </c>
      <c r="D66" s="5" t="s">
        <v>248</v>
      </c>
      <c r="E66" s="11" t="s">
        <v>11</v>
      </c>
      <c r="F66" s="84">
        <v>175.48</v>
      </c>
      <c r="G66" s="9"/>
      <c r="H66" s="4"/>
      <c r="I66" s="77">
        <v>6</v>
      </c>
      <c r="J66" s="50">
        <f t="shared" si="3"/>
        <v>1052.8799999999999</v>
      </c>
      <c r="K66" s="79"/>
      <c r="L66" s="50"/>
      <c r="M66" s="79">
        <f t="shared" si="4"/>
        <v>6</v>
      </c>
      <c r="N66" s="76">
        <f t="shared" si="5"/>
        <v>1052.8799999999999</v>
      </c>
      <c r="O66" s="87"/>
    </row>
    <row r="67" spans="1:15" ht="12.75">
      <c r="A67" s="7">
        <v>56</v>
      </c>
      <c r="B67" s="9" t="s">
        <v>65</v>
      </c>
      <c r="C67" s="3" t="s">
        <v>200</v>
      </c>
      <c r="D67" s="3" t="s">
        <v>139</v>
      </c>
      <c r="E67" s="11" t="s">
        <v>66</v>
      </c>
      <c r="F67" s="84">
        <v>194.39755418</v>
      </c>
      <c r="G67" s="9"/>
      <c r="H67" s="4"/>
      <c r="I67" s="77">
        <v>4</v>
      </c>
      <c r="J67" s="50">
        <f t="shared" si="3"/>
        <v>777.59021672</v>
      </c>
      <c r="K67" s="79"/>
      <c r="L67" s="50"/>
      <c r="M67" s="79">
        <f t="shared" si="4"/>
        <v>4</v>
      </c>
      <c r="N67" s="50">
        <f t="shared" si="5"/>
        <v>777.59021672</v>
      </c>
      <c r="O67" s="87"/>
    </row>
    <row r="68" spans="1:15" ht="12.75">
      <c r="A68" s="7">
        <v>57</v>
      </c>
      <c r="B68" s="9" t="s">
        <v>65</v>
      </c>
      <c r="C68" s="3" t="s">
        <v>249</v>
      </c>
      <c r="D68" s="3" t="s">
        <v>170</v>
      </c>
      <c r="E68" s="11" t="s">
        <v>66</v>
      </c>
      <c r="F68" s="84">
        <v>197.1368</v>
      </c>
      <c r="G68" s="9"/>
      <c r="H68" s="4"/>
      <c r="I68" s="77">
        <v>2</v>
      </c>
      <c r="J68" s="50">
        <f t="shared" si="3"/>
        <v>394.2736</v>
      </c>
      <c r="K68" s="79"/>
      <c r="L68" s="50"/>
      <c r="M68" s="79">
        <f t="shared" si="4"/>
        <v>2</v>
      </c>
      <c r="N68" s="50">
        <f t="shared" si="5"/>
        <v>394.2736</v>
      </c>
      <c r="O68" s="87"/>
    </row>
    <row r="69" spans="1:15" ht="12.75">
      <c r="A69" s="7">
        <v>58</v>
      </c>
      <c r="B69" s="9" t="s">
        <v>32</v>
      </c>
      <c r="C69" s="3" t="s">
        <v>204</v>
      </c>
      <c r="D69" s="3" t="s">
        <v>167</v>
      </c>
      <c r="E69" s="11" t="s">
        <v>20</v>
      </c>
      <c r="F69" s="84">
        <v>1082.165850622</v>
      </c>
      <c r="G69" s="9"/>
      <c r="H69" s="4"/>
      <c r="I69" s="78">
        <v>3</v>
      </c>
      <c r="J69" s="50">
        <f t="shared" si="3"/>
        <v>3246.4975518660003</v>
      </c>
      <c r="K69" s="79"/>
      <c r="L69" s="50"/>
      <c r="M69" s="79">
        <f t="shared" si="4"/>
        <v>3</v>
      </c>
      <c r="N69" s="50">
        <f t="shared" si="5"/>
        <v>3246.4975518660003</v>
      </c>
      <c r="O69" s="87"/>
    </row>
    <row r="70" spans="1:15" ht="12.75">
      <c r="A70" s="7">
        <v>59</v>
      </c>
      <c r="B70" s="9" t="s">
        <v>32</v>
      </c>
      <c r="C70" s="3" t="s">
        <v>204</v>
      </c>
      <c r="D70" s="3" t="s">
        <v>167</v>
      </c>
      <c r="E70" s="11" t="s">
        <v>20</v>
      </c>
      <c r="F70" s="84">
        <v>1082.166</v>
      </c>
      <c r="G70" s="9"/>
      <c r="H70" s="4"/>
      <c r="I70" s="78">
        <v>2</v>
      </c>
      <c r="J70" s="50">
        <f t="shared" si="3"/>
        <v>2164.332</v>
      </c>
      <c r="K70" s="79"/>
      <c r="L70" s="50"/>
      <c r="M70" s="79">
        <f t="shared" si="4"/>
        <v>2</v>
      </c>
      <c r="N70" s="76">
        <f t="shared" si="5"/>
        <v>2164.332</v>
      </c>
      <c r="O70" s="87"/>
    </row>
    <row r="71" spans="1:15" ht="12.75">
      <c r="A71" s="87"/>
      <c r="B71" s="13" t="s">
        <v>30</v>
      </c>
      <c r="C71" s="58"/>
      <c r="D71" s="58"/>
      <c r="E71" s="58"/>
      <c r="F71" s="84"/>
      <c r="G71" s="9"/>
      <c r="H71" s="30"/>
      <c r="I71" s="12"/>
      <c r="J71" s="52">
        <v>95788.62</v>
      </c>
      <c r="K71" s="31"/>
      <c r="L71" s="52"/>
      <c r="M71" s="31"/>
      <c r="N71" s="52">
        <v>95788.62</v>
      </c>
      <c r="O71" s="87"/>
    </row>
    <row r="72" spans="2:14" ht="12.75">
      <c r="B72" s="15"/>
      <c r="C72" s="62"/>
      <c r="D72" s="62"/>
      <c r="E72" s="62"/>
      <c r="F72" s="85"/>
      <c r="G72" s="41"/>
      <c r="H72" s="37"/>
      <c r="I72" s="18"/>
      <c r="J72" s="67"/>
      <c r="K72" s="36"/>
      <c r="L72" s="67"/>
      <c r="M72" s="36"/>
      <c r="N72" s="37"/>
    </row>
    <row r="73" spans="2:14" ht="12.75">
      <c r="B73" s="15"/>
      <c r="C73" s="62"/>
      <c r="D73" s="62"/>
      <c r="E73" s="62"/>
      <c r="F73" s="85"/>
      <c r="G73" s="41"/>
      <c r="H73" s="37"/>
      <c r="I73" s="18"/>
      <c r="J73" s="67"/>
      <c r="K73" s="36"/>
      <c r="L73" s="67"/>
      <c r="M73" s="36"/>
      <c r="N73" s="37"/>
    </row>
    <row r="74" spans="2:14" ht="12.75">
      <c r="B74" s="15"/>
      <c r="C74" s="62"/>
      <c r="D74" s="62"/>
      <c r="E74" s="62"/>
      <c r="F74" s="85"/>
      <c r="G74" s="41"/>
      <c r="H74" s="37"/>
      <c r="I74" s="18"/>
      <c r="J74" s="67"/>
      <c r="K74" s="36"/>
      <c r="L74" s="67"/>
      <c r="M74" s="36"/>
      <c r="N74" s="37"/>
    </row>
    <row r="75" spans="2:14" ht="12.75">
      <c r="B75" s="15"/>
      <c r="C75" s="62"/>
      <c r="D75" s="62"/>
      <c r="E75" s="62"/>
      <c r="F75" s="85"/>
      <c r="G75" s="41"/>
      <c r="H75" s="37"/>
      <c r="I75" s="18"/>
      <c r="J75" s="37"/>
      <c r="K75" s="36"/>
      <c r="L75" s="67"/>
      <c r="M75" s="36"/>
      <c r="N75" s="37"/>
    </row>
    <row r="76" spans="2:14" ht="15.75">
      <c r="B76" s="6" t="s">
        <v>177</v>
      </c>
      <c r="C76" s="8"/>
      <c r="D76" s="8"/>
      <c r="E76" s="42"/>
      <c r="F76" s="85"/>
      <c r="G76" s="41"/>
      <c r="H76" s="43"/>
      <c r="I76" s="18"/>
      <c r="J76" s="16"/>
      <c r="K76" s="8"/>
      <c r="L76" s="21"/>
      <c r="M76" s="8"/>
      <c r="N76" s="38"/>
    </row>
    <row r="77" spans="2:14" ht="15.75">
      <c r="B77" s="6"/>
      <c r="C77" s="8"/>
      <c r="D77" s="8"/>
      <c r="E77" s="42"/>
      <c r="F77" s="85"/>
      <c r="G77" s="41"/>
      <c r="H77" s="43"/>
      <c r="I77" s="18"/>
      <c r="J77" s="16"/>
      <c r="K77" s="8"/>
      <c r="L77" s="21"/>
      <c r="M77" s="8"/>
      <c r="N77" s="38"/>
    </row>
    <row r="78" spans="2:14" ht="15.75">
      <c r="B78" s="6" t="s">
        <v>35</v>
      </c>
      <c r="C78" s="6"/>
      <c r="D78" s="6"/>
      <c r="E78" s="44"/>
      <c r="F78" s="85"/>
      <c r="G78" s="41"/>
      <c r="H78" s="65"/>
      <c r="I78" s="18"/>
      <c r="J78" s="16"/>
      <c r="K78" s="8"/>
      <c r="L78" s="21"/>
      <c r="M78" s="8"/>
      <c r="N78" s="16"/>
    </row>
    <row r="79" spans="2:14" ht="15.75">
      <c r="B79" s="14" t="s">
        <v>36</v>
      </c>
      <c r="C79" s="6"/>
      <c r="D79" s="6"/>
      <c r="E79" s="44"/>
      <c r="F79" s="85"/>
      <c r="G79" s="41"/>
      <c r="H79" s="65"/>
      <c r="I79" s="18"/>
      <c r="J79" s="16"/>
      <c r="K79" s="8"/>
      <c r="L79" s="21"/>
      <c r="M79" s="8"/>
      <c r="N79" s="16"/>
    </row>
    <row r="80" spans="2:14" ht="12.75">
      <c r="B80" s="14" t="s">
        <v>178</v>
      </c>
      <c r="E80" s="19"/>
      <c r="F80" s="85"/>
      <c r="G80" s="41"/>
      <c r="H80" s="66"/>
      <c r="I80" s="18"/>
      <c r="L80" s="17"/>
      <c r="N80" s="17"/>
    </row>
    <row r="81" spans="2:14" ht="12.75">
      <c r="B81" s="14" t="s">
        <v>55</v>
      </c>
      <c r="E81" s="19"/>
      <c r="F81" s="85"/>
      <c r="G81" s="41"/>
      <c r="H81" s="66"/>
      <c r="I81" s="18"/>
      <c r="L81" s="17"/>
      <c r="N81" s="17"/>
    </row>
  </sheetData>
  <sheetProtection/>
  <mergeCells count="15"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  <mergeCell ref="D9:D1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61">
      <selection activeCell="N83" sqref="N83"/>
    </sheetView>
  </sheetViews>
  <sheetFormatPr defaultColWidth="9.00390625" defaultRowHeight="12.75"/>
  <cols>
    <col min="1" max="1" width="5.00390625" style="0" customWidth="1"/>
    <col min="2" max="2" width="17.125" style="0" customWidth="1"/>
    <col min="5" max="5" width="7.625" style="0" customWidth="1"/>
    <col min="6" max="6" width="12.25390625" style="0" customWidth="1"/>
    <col min="7" max="7" width="8.25390625" style="0" customWidth="1"/>
    <col min="9" max="9" width="7.375" style="0" customWidth="1"/>
    <col min="11" max="11" width="6.875" style="0" customWidth="1"/>
    <col min="13" max="13" width="7.6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254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7" t="s">
        <v>50</v>
      </c>
      <c r="D9" s="110" t="s">
        <v>51</v>
      </c>
      <c r="E9" s="113" t="s">
        <v>2</v>
      </c>
      <c r="F9" s="117" t="s">
        <v>52</v>
      </c>
      <c r="G9" s="99" t="s">
        <v>3</v>
      </c>
      <c r="H9" s="99"/>
      <c r="I9" s="100" t="s">
        <v>4</v>
      </c>
      <c r="J9" s="100"/>
      <c r="K9" s="100" t="s">
        <v>63</v>
      </c>
      <c r="L9" s="100"/>
      <c r="M9" s="99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8"/>
      <c r="D10" s="111"/>
      <c r="E10" s="114"/>
      <c r="F10" s="118"/>
      <c r="G10" s="102" t="s">
        <v>235</v>
      </c>
      <c r="H10" s="102"/>
      <c r="I10" s="100"/>
      <c r="J10" s="100"/>
      <c r="K10" s="100"/>
      <c r="L10" s="100"/>
      <c r="M10" s="102" t="s">
        <v>255</v>
      </c>
      <c r="N10" s="105"/>
      <c r="O10" s="24" t="s">
        <v>61</v>
      </c>
    </row>
    <row r="11" spans="1:15" ht="25.5">
      <c r="A11" s="7" t="s">
        <v>1</v>
      </c>
      <c r="B11" s="7"/>
      <c r="C11" s="109"/>
      <c r="D11" s="112"/>
      <c r="E11" s="115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8" customHeight="1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136.0092</v>
      </c>
      <c r="G12" s="3">
        <v>17</v>
      </c>
      <c r="H12" s="4">
        <f>G12*F12</f>
        <v>2312.1564</v>
      </c>
      <c r="I12" s="79"/>
      <c r="J12" s="50">
        <f>I12*F12</f>
        <v>0</v>
      </c>
      <c r="K12" s="79">
        <v>1</v>
      </c>
      <c r="L12" s="50">
        <f aca="true" t="shared" si="0" ref="L12:L79">K12*F12</f>
        <v>136.0092</v>
      </c>
      <c r="M12" s="79">
        <f aca="true" t="shared" si="1" ref="M12:M79">G12++I12-K12</f>
        <v>16</v>
      </c>
      <c r="N12" s="76">
        <f>H12+J12-L12</f>
        <v>2176.1472</v>
      </c>
      <c r="O12" s="59" t="s">
        <v>252</v>
      </c>
    </row>
    <row r="13" spans="1:15" ht="12.75">
      <c r="A13" s="7">
        <v>2</v>
      </c>
      <c r="B13" s="9" t="s">
        <v>44</v>
      </c>
      <c r="C13" s="7" t="s">
        <v>195</v>
      </c>
      <c r="D13" s="7" t="s">
        <v>165</v>
      </c>
      <c r="E13" s="11" t="s">
        <v>12</v>
      </c>
      <c r="F13" s="83">
        <v>347.91896</v>
      </c>
      <c r="G13" s="3">
        <v>8</v>
      </c>
      <c r="H13" s="4">
        <f aca="true" t="shared" si="2" ref="H13:H79">G13*F13</f>
        <v>2783.35168</v>
      </c>
      <c r="I13" s="79"/>
      <c r="J13" s="50">
        <f aca="true" t="shared" si="3" ref="J13:J79">I13*F13</f>
        <v>0</v>
      </c>
      <c r="K13" s="79"/>
      <c r="L13" s="50">
        <f t="shared" si="0"/>
        <v>0</v>
      </c>
      <c r="M13" s="79">
        <f t="shared" si="1"/>
        <v>8</v>
      </c>
      <c r="N13" s="76">
        <f aca="true" t="shared" si="4" ref="N13:N76">H13+J13-L13</f>
        <v>2783.35168</v>
      </c>
      <c r="O13" s="59"/>
    </row>
    <row r="14" spans="1:15" ht="12.75">
      <c r="A14" s="7"/>
      <c r="B14" s="9" t="s">
        <v>44</v>
      </c>
      <c r="C14" s="7" t="s">
        <v>257</v>
      </c>
      <c r="D14" s="7" t="s">
        <v>165</v>
      </c>
      <c r="E14" s="11" t="s">
        <v>12</v>
      </c>
      <c r="F14" s="83">
        <v>285.3476</v>
      </c>
      <c r="G14" s="3">
        <v>0</v>
      </c>
      <c r="H14" s="4">
        <v>0</v>
      </c>
      <c r="I14" s="79">
        <v>4</v>
      </c>
      <c r="J14" s="50">
        <f t="shared" si="3"/>
        <v>1141.3904</v>
      </c>
      <c r="K14" s="79"/>
      <c r="L14" s="50">
        <f t="shared" si="0"/>
        <v>0</v>
      </c>
      <c r="M14" s="79">
        <f t="shared" si="1"/>
        <v>4</v>
      </c>
      <c r="N14" s="76">
        <f t="shared" si="4"/>
        <v>1141.3904</v>
      </c>
      <c r="O14" s="59"/>
    </row>
    <row r="15" spans="1:15" ht="12.75">
      <c r="A15" s="7">
        <v>3</v>
      </c>
      <c r="B15" s="9" t="s">
        <v>21</v>
      </c>
      <c r="C15" s="3" t="s">
        <v>215</v>
      </c>
      <c r="D15" s="3" t="s">
        <v>216</v>
      </c>
      <c r="E15" s="11" t="s">
        <v>241</v>
      </c>
      <c r="F15" s="84">
        <v>1123.5535</v>
      </c>
      <c r="G15" s="9">
        <v>1</v>
      </c>
      <c r="H15" s="4">
        <f t="shared" si="2"/>
        <v>1123.5535</v>
      </c>
      <c r="I15" s="78"/>
      <c r="J15" s="50">
        <f t="shared" si="3"/>
        <v>0</v>
      </c>
      <c r="K15" s="79"/>
      <c r="L15" s="50">
        <f t="shared" si="0"/>
        <v>0</v>
      </c>
      <c r="M15" s="79">
        <f t="shared" si="1"/>
        <v>1</v>
      </c>
      <c r="N15" s="76">
        <f t="shared" si="4"/>
        <v>1123.5535</v>
      </c>
      <c r="O15" s="4"/>
    </row>
    <row r="16" spans="1:15" ht="12.75">
      <c r="A16" s="7">
        <v>4</v>
      </c>
      <c r="B16" s="9" t="s">
        <v>21</v>
      </c>
      <c r="C16" s="3" t="s">
        <v>215</v>
      </c>
      <c r="D16" s="3" t="s">
        <v>216</v>
      </c>
      <c r="E16" s="11" t="s">
        <v>66</v>
      </c>
      <c r="F16" s="84">
        <v>225.77</v>
      </c>
      <c r="G16" s="9">
        <v>12</v>
      </c>
      <c r="H16" s="4">
        <f t="shared" si="2"/>
        <v>2709.2400000000002</v>
      </c>
      <c r="I16" s="78">
        <v>43</v>
      </c>
      <c r="J16" s="50">
        <f t="shared" si="3"/>
        <v>9708.11</v>
      </c>
      <c r="K16" s="79"/>
      <c r="L16" s="50">
        <f t="shared" si="0"/>
        <v>0</v>
      </c>
      <c r="M16" s="79">
        <f t="shared" si="1"/>
        <v>55</v>
      </c>
      <c r="N16" s="76">
        <f t="shared" si="4"/>
        <v>12417.35</v>
      </c>
      <c r="O16" s="4"/>
    </row>
    <row r="17" spans="1:15" ht="12.75">
      <c r="A17" s="7">
        <v>5</v>
      </c>
      <c r="B17" s="9" t="s">
        <v>15</v>
      </c>
      <c r="C17" s="7" t="s">
        <v>217</v>
      </c>
      <c r="D17" s="3" t="s">
        <v>218</v>
      </c>
      <c r="E17" s="11" t="s">
        <v>11</v>
      </c>
      <c r="F17" s="84">
        <v>422.69045445</v>
      </c>
      <c r="G17" s="9">
        <v>7</v>
      </c>
      <c r="H17" s="4">
        <f t="shared" si="2"/>
        <v>2958.83318115</v>
      </c>
      <c r="I17" s="78"/>
      <c r="J17" s="50">
        <f t="shared" si="3"/>
        <v>0</v>
      </c>
      <c r="K17" s="79"/>
      <c r="L17" s="50">
        <f t="shared" si="0"/>
        <v>0</v>
      </c>
      <c r="M17" s="79">
        <f t="shared" si="1"/>
        <v>7</v>
      </c>
      <c r="N17" s="76">
        <f t="shared" si="4"/>
        <v>2958.83318115</v>
      </c>
      <c r="O17" s="4"/>
    </row>
    <row r="18" spans="1:15" ht="12.75">
      <c r="A18" s="7"/>
      <c r="B18" s="9" t="s">
        <v>15</v>
      </c>
      <c r="C18" s="7" t="s">
        <v>217</v>
      </c>
      <c r="D18" s="3" t="s">
        <v>218</v>
      </c>
      <c r="E18" s="11" t="s">
        <v>11</v>
      </c>
      <c r="F18" s="84">
        <v>413.191193548</v>
      </c>
      <c r="G18" s="9">
        <v>0</v>
      </c>
      <c r="H18" s="4">
        <f t="shared" si="2"/>
        <v>0</v>
      </c>
      <c r="I18" s="78">
        <v>6</v>
      </c>
      <c r="J18" s="50">
        <f t="shared" si="3"/>
        <v>2479.147161288</v>
      </c>
      <c r="K18" s="79"/>
      <c r="L18" s="50">
        <f t="shared" si="0"/>
        <v>0</v>
      </c>
      <c r="M18" s="79">
        <f t="shared" si="1"/>
        <v>6</v>
      </c>
      <c r="N18" s="76">
        <f t="shared" si="4"/>
        <v>2479.147161288</v>
      </c>
      <c r="O18" s="4"/>
    </row>
    <row r="19" spans="1:15" ht="12.75">
      <c r="A19" s="7">
        <v>6</v>
      </c>
      <c r="B19" s="9" t="s">
        <v>38</v>
      </c>
      <c r="C19" s="3" t="s">
        <v>240</v>
      </c>
      <c r="D19" s="3" t="s">
        <v>153</v>
      </c>
      <c r="E19" s="11" t="s">
        <v>241</v>
      </c>
      <c r="F19" s="84">
        <v>640.1275</v>
      </c>
      <c r="G19" s="9">
        <v>1.2</v>
      </c>
      <c r="H19" s="4">
        <f t="shared" si="2"/>
        <v>768.153</v>
      </c>
      <c r="I19" s="78"/>
      <c r="J19" s="50">
        <f t="shared" si="3"/>
        <v>0</v>
      </c>
      <c r="K19" s="79">
        <v>1.2</v>
      </c>
      <c r="L19" s="50">
        <f t="shared" si="0"/>
        <v>768.153</v>
      </c>
      <c r="M19" s="79">
        <f t="shared" si="1"/>
        <v>0</v>
      </c>
      <c r="N19" s="76">
        <f t="shared" si="4"/>
        <v>0</v>
      </c>
      <c r="O19" s="4"/>
    </row>
    <row r="20" spans="1:15" ht="12.75">
      <c r="A20" s="7">
        <v>7</v>
      </c>
      <c r="B20" s="9" t="s">
        <v>38</v>
      </c>
      <c r="C20" s="3" t="s">
        <v>253</v>
      </c>
      <c r="D20" s="3" t="s">
        <v>214</v>
      </c>
      <c r="E20" s="11" t="s">
        <v>66</v>
      </c>
      <c r="F20" s="84">
        <v>131.61</v>
      </c>
      <c r="G20" s="9">
        <v>8</v>
      </c>
      <c r="H20" s="4">
        <f t="shared" si="2"/>
        <v>1052.88</v>
      </c>
      <c r="I20" s="78"/>
      <c r="J20" s="50">
        <f t="shared" si="3"/>
        <v>0</v>
      </c>
      <c r="K20" s="79">
        <v>8</v>
      </c>
      <c r="L20" s="50">
        <f t="shared" si="0"/>
        <v>1052.88</v>
      </c>
      <c r="M20" s="79">
        <f t="shared" si="1"/>
        <v>0</v>
      </c>
      <c r="N20" s="76">
        <f t="shared" si="4"/>
        <v>0</v>
      </c>
      <c r="O20" s="4"/>
    </row>
    <row r="21" spans="1:15" ht="12.75">
      <c r="A21" s="7"/>
      <c r="B21" s="9" t="s">
        <v>38</v>
      </c>
      <c r="C21" s="3" t="s">
        <v>258</v>
      </c>
      <c r="D21" s="3" t="s">
        <v>134</v>
      </c>
      <c r="E21" s="11" t="s">
        <v>66</v>
      </c>
      <c r="F21" s="84">
        <v>131.61</v>
      </c>
      <c r="G21" s="9">
        <v>0</v>
      </c>
      <c r="H21" s="4">
        <v>0</v>
      </c>
      <c r="I21" s="78">
        <v>46</v>
      </c>
      <c r="J21" s="50">
        <f t="shared" si="3"/>
        <v>6054.06</v>
      </c>
      <c r="K21" s="79"/>
      <c r="L21" s="50">
        <f t="shared" si="0"/>
        <v>0</v>
      </c>
      <c r="M21" s="79">
        <f t="shared" si="1"/>
        <v>46</v>
      </c>
      <c r="N21" s="76">
        <f t="shared" si="4"/>
        <v>6054.06</v>
      </c>
      <c r="O21" s="4"/>
    </row>
    <row r="22" spans="1:15" ht="12.75">
      <c r="A22" s="7">
        <v>8</v>
      </c>
      <c r="B22" s="9" t="s">
        <v>22</v>
      </c>
      <c r="C22" s="7" t="s">
        <v>196</v>
      </c>
      <c r="D22" s="3" t="s">
        <v>173</v>
      </c>
      <c r="E22" s="11" t="s">
        <v>11</v>
      </c>
      <c r="F22" s="84">
        <v>147.25725</v>
      </c>
      <c r="G22" s="9">
        <v>3</v>
      </c>
      <c r="H22" s="4">
        <f t="shared" si="2"/>
        <v>441.77175</v>
      </c>
      <c r="I22" s="78"/>
      <c r="J22" s="50">
        <f t="shared" si="3"/>
        <v>0</v>
      </c>
      <c r="K22" s="79"/>
      <c r="L22" s="50">
        <f t="shared" si="0"/>
        <v>0</v>
      </c>
      <c r="M22" s="79">
        <f t="shared" si="1"/>
        <v>3</v>
      </c>
      <c r="N22" s="76">
        <f t="shared" si="4"/>
        <v>441.77175</v>
      </c>
      <c r="O22" s="4"/>
    </row>
    <row r="23" spans="1:15" ht="12.75">
      <c r="A23" s="7"/>
      <c r="B23" s="9" t="s">
        <v>22</v>
      </c>
      <c r="C23" s="7" t="s">
        <v>259</v>
      </c>
      <c r="D23" s="3" t="s">
        <v>173</v>
      </c>
      <c r="E23" s="11" t="s">
        <v>11</v>
      </c>
      <c r="F23" s="84">
        <v>126.152975207</v>
      </c>
      <c r="G23" s="9">
        <v>0</v>
      </c>
      <c r="H23" s="4">
        <v>0</v>
      </c>
      <c r="I23" s="78">
        <v>7</v>
      </c>
      <c r="J23" s="50">
        <f t="shared" si="3"/>
        <v>883.0708264489999</v>
      </c>
      <c r="K23" s="79"/>
      <c r="L23" s="50">
        <f t="shared" si="0"/>
        <v>0</v>
      </c>
      <c r="M23" s="79">
        <f t="shared" si="1"/>
        <v>7</v>
      </c>
      <c r="N23" s="76">
        <f t="shared" si="4"/>
        <v>883.0708264489999</v>
      </c>
      <c r="O23" s="4"/>
    </row>
    <row r="24" spans="1:15" ht="12.75">
      <c r="A24" s="7">
        <v>9</v>
      </c>
      <c r="B24" s="9" t="s">
        <v>39</v>
      </c>
      <c r="C24" s="7" t="s">
        <v>156</v>
      </c>
      <c r="D24" s="3" t="s">
        <v>116</v>
      </c>
      <c r="E24" s="11" t="s">
        <v>12</v>
      </c>
      <c r="F24" s="84">
        <v>329.269583333</v>
      </c>
      <c r="G24" s="9">
        <v>1</v>
      </c>
      <c r="H24" s="4">
        <f t="shared" si="2"/>
        <v>329.269583333</v>
      </c>
      <c r="I24" s="78"/>
      <c r="J24" s="50">
        <f t="shared" si="3"/>
        <v>0</v>
      </c>
      <c r="K24" s="79">
        <v>1</v>
      </c>
      <c r="L24" s="50">
        <f t="shared" si="0"/>
        <v>329.269583333</v>
      </c>
      <c r="M24" s="79">
        <f t="shared" si="1"/>
        <v>0</v>
      </c>
      <c r="N24" s="76">
        <f t="shared" si="4"/>
        <v>0</v>
      </c>
      <c r="O24" s="4"/>
    </row>
    <row r="25" spans="1:15" ht="12.75">
      <c r="A25" s="7">
        <v>10</v>
      </c>
      <c r="B25" s="9" t="s">
        <v>39</v>
      </c>
      <c r="C25" s="7" t="s">
        <v>156</v>
      </c>
      <c r="D25" s="3" t="s">
        <v>116</v>
      </c>
      <c r="E25" s="11" t="s">
        <v>12</v>
      </c>
      <c r="F25" s="84">
        <v>285.315294118</v>
      </c>
      <c r="G25" s="9">
        <v>2</v>
      </c>
      <c r="H25" s="4">
        <f t="shared" si="2"/>
        <v>570.630588236</v>
      </c>
      <c r="I25" s="78">
        <v>2</v>
      </c>
      <c r="J25" s="50">
        <f t="shared" si="3"/>
        <v>570.630588236</v>
      </c>
      <c r="K25" s="79">
        <v>2</v>
      </c>
      <c r="L25" s="50">
        <f t="shared" si="0"/>
        <v>570.630588236</v>
      </c>
      <c r="M25" s="79">
        <f t="shared" si="1"/>
        <v>2</v>
      </c>
      <c r="N25" s="76">
        <f t="shared" si="4"/>
        <v>570.630588236</v>
      </c>
      <c r="O25" s="4"/>
    </row>
    <row r="26" spans="1:15" ht="12.75">
      <c r="A26" s="7">
        <v>11</v>
      </c>
      <c r="B26" s="9" t="s">
        <v>16</v>
      </c>
      <c r="C26" s="3" t="s">
        <v>220</v>
      </c>
      <c r="D26" s="3" t="s">
        <v>214</v>
      </c>
      <c r="E26" s="11" t="s">
        <v>11</v>
      </c>
      <c r="F26" s="84">
        <v>274.166875</v>
      </c>
      <c r="G26" s="9">
        <v>3</v>
      </c>
      <c r="H26" s="4">
        <f t="shared" si="2"/>
        <v>822.500625</v>
      </c>
      <c r="I26" s="78"/>
      <c r="J26" s="50">
        <f t="shared" si="3"/>
        <v>0</v>
      </c>
      <c r="K26" s="79">
        <v>3</v>
      </c>
      <c r="L26" s="50">
        <f t="shared" si="0"/>
        <v>822.500625</v>
      </c>
      <c r="M26" s="79">
        <f t="shared" si="1"/>
        <v>0</v>
      </c>
      <c r="N26" s="76">
        <f t="shared" si="4"/>
        <v>0</v>
      </c>
      <c r="O26" s="4"/>
    </row>
    <row r="27" spans="1:15" ht="12.75">
      <c r="A27" s="7"/>
      <c r="B27" s="9" t="s">
        <v>260</v>
      </c>
      <c r="C27" s="7" t="s">
        <v>191</v>
      </c>
      <c r="D27" s="120">
        <v>43312</v>
      </c>
      <c r="E27" s="11" t="s">
        <v>11</v>
      </c>
      <c r="F27" s="84">
        <v>223.6514</v>
      </c>
      <c r="G27" s="9">
        <v>0</v>
      </c>
      <c r="H27" s="4">
        <v>0</v>
      </c>
      <c r="I27" s="78">
        <v>22</v>
      </c>
      <c r="J27" s="50">
        <f t="shared" si="3"/>
        <v>4920.3308</v>
      </c>
      <c r="K27" s="79"/>
      <c r="L27" s="50">
        <f t="shared" si="0"/>
        <v>0</v>
      </c>
      <c r="M27" s="79">
        <f t="shared" si="1"/>
        <v>22</v>
      </c>
      <c r="N27" s="76">
        <f t="shared" si="4"/>
        <v>4920.3308</v>
      </c>
      <c r="O27" s="4"/>
    </row>
    <row r="28" spans="1:15" ht="12.75">
      <c r="A28" s="7">
        <v>12</v>
      </c>
      <c r="B28" s="9" t="s">
        <v>14</v>
      </c>
      <c r="C28" s="7" t="s">
        <v>233</v>
      </c>
      <c r="D28" s="3" t="s">
        <v>147</v>
      </c>
      <c r="E28" s="11" t="s">
        <v>11</v>
      </c>
      <c r="F28" s="84">
        <v>133.41765</v>
      </c>
      <c r="G28" s="9">
        <v>20</v>
      </c>
      <c r="H28" s="4">
        <f t="shared" si="2"/>
        <v>2668.353</v>
      </c>
      <c r="I28" s="78"/>
      <c r="J28" s="50">
        <f t="shared" si="3"/>
        <v>0</v>
      </c>
      <c r="K28" s="79"/>
      <c r="L28" s="50">
        <f t="shared" si="0"/>
        <v>0</v>
      </c>
      <c r="M28" s="79">
        <f t="shared" si="1"/>
        <v>20</v>
      </c>
      <c r="N28" s="76">
        <f t="shared" si="4"/>
        <v>2668.353</v>
      </c>
      <c r="O28" s="4"/>
    </row>
    <row r="29" spans="1:15" ht="12.75">
      <c r="A29" s="7"/>
      <c r="B29" s="9" t="s">
        <v>14</v>
      </c>
      <c r="C29" s="7" t="s">
        <v>164</v>
      </c>
      <c r="D29" s="3" t="s">
        <v>165</v>
      </c>
      <c r="E29" s="11" t="s">
        <v>11</v>
      </c>
      <c r="F29" s="84">
        <v>126.153031161</v>
      </c>
      <c r="G29" s="9">
        <v>0</v>
      </c>
      <c r="H29" s="4">
        <v>0</v>
      </c>
      <c r="I29" s="78">
        <v>5</v>
      </c>
      <c r="J29" s="50">
        <f t="shared" si="3"/>
        <v>630.765155805</v>
      </c>
      <c r="K29" s="79"/>
      <c r="L29" s="50">
        <f t="shared" si="0"/>
        <v>0</v>
      </c>
      <c r="M29" s="79">
        <f t="shared" si="1"/>
        <v>5</v>
      </c>
      <c r="N29" s="76">
        <f t="shared" si="4"/>
        <v>630.765155805</v>
      </c>
      <c r="O29" s="4"/>
    </row>
    <row r="30" spans="1:15" ht="12.75">
      <c r="A30" s="7">
        <v>13</v>
      </c>
      <c r="B30" s="9" t="s">
        <v>13</v>
      </c>
      <c r="C30" s="7" t="s">
        <v>242</v>
      </c>
      <c r="D30" s="3" t="s">
        <v>243</v>
      </c>
      <c r="E30" s="11" t="s">
        <v>12</v>
      </c>
      <c r="F30" s="84">
        <v>347.919</v>
      </c>
      <c r="G30" s="9">
        <v>12</v>
      </c>
      <c r="H30" s="4">
        <f t="shared" si="2"/>
        <v>4175.028</v>
      </c>
      <c r="I30" s="78"/>
      <c r="J30" s="50">
        <f t="shared" si="3"/>
        <v>0</v>
      </c>
      <c r="K30" s="79"/>
      <c r="L30" s="50">
        <f t="shared" si="0"/>
        <v>0</v>
      </c>
      <c r="M30" s="79">
        <f t="shared" si="1"/>
        <v>12</v>
      </c>
      <c r="N30" s="76">
        <f t="shared" si="4"/>
        <v>4175.028</v>
      </c>
      <c r="O30" s="4"/>
    </row>
    <row r="31" spans="1:15" ht="12.75">
      <c r="A31" s="7">
        <v>14</v>
      </c>
      <c r="B31" s="9" t="s">
        <v>23</v>
      </c>
      <c r="C31" s="3">
        <v>51116</v>
      </c>
      <c r="D31" s="3" t="s">
        <v>188</v>
      </c>
      <c r="E31" s="11" t="s">
        <v>12</v>
      </c>
      <c r="F31" s="84">
        <v>158.895018868</v>
      </c>
      <c r="G31" s="9">
        <v>0</v>
      </c>
      <c r="H31" s="4">
        <f t="shared" si="2"/>
        <v>0</v>
      </c>
      <c r="I31" s="77">
        <v>6</v>
      </c>
      <c r="J31" s="50">
        <f t="shared" si="3"/>
        <v>953.370113208</v>
      </c>
      <c r="K31" s="79"/>
      <c r="L31" s="50">
        <f t="shared" si="0"/>
        <v>0</v>
      </c>
      <c r="M31" s="79">
        <f t="shared" si="1"/>
        <v>6</v>
      </c>
      <c r="N31" s="76">
        <f t="shared" si="4"/>
        <v>953.370113208</v>
      </c>
      <c r="O31" s="4"/>
    </row>
    <row r="32" spans="1:15" ht="12.75">
      <c r="A32" s="7">
        <v>15</v>
      </c>
      <c r="B32" s="9" t="s">
        <v>23</v>
      </c>
      <c r="C32" s="3">
        <v>40816</v>
      </c>
      <c r="D32" s="3" t="s">
        <v>103</v>
      </c>
      <c r="E32" s="11" t="s">
        <v>12</v>
      </c>
      <c r="F32" s="84">
        <v>158.894343434</v>
      </c>
      <c r="G32" s="9">
        <v>0</v>
      </c>
      <c r="H32" s="4">
        <f t="shared" si="2"/>
        <v>0</v>
      </c>
      <c r="I32" s="77"/>
      <c r="J32" s="50">
        <f t="shared" si="3"/>
        <v>0</v>
      </c>
      <c r="K32" s="79"/>
      <c r="L32" s="50">
        <f t="shared" si="0"/>
        <v>0</v>
      </c>
      <c r="M32" s="79">
        <f t="shared" si="1"/>
        <v>0</v>
      </c>
      <c r="N32" s="76">
        <f t="shared" si="4"/>
        <v>0</v>
      </c>
      <c r="O32" s="4"/>
    </row>
    <row r="33" spans="1:15" ht="12.75">
      <c r="A33" s="7">
        <v>16</v>
      </c>
      <c r="B33" s="9" t="s">
        <v>26</v>
      </c>
      <c r="C33" s="3">
        <v>51116</v>
      </c>
      <c r="D33" s="3" t="s">
        <v>188</v>
      </c>
      <c r="E33" s="11" t="s">
        <v>11</v>
      </c>
      <c r="F33" s="84">
        <v>82.39</v>
      </c>
      <c r="G33" s="9">
        <v>12</v>
      </c>
      <c r="H33" s="4">
        <f t="shared" si="2"/>
        <v>988.6800000000001</v>
      </c>
      <c r="I33" s="77"/>
      <c r="J33" s="50">
        <f t="shared" si="3"/>
        <v>0</v>
      </c>
      <c r="K33" s="79"/>
      <c r="L33" s="50">
        <f t="shared" si="0"/>
        <v>0</v>
      </c>
      <c r="M33" s="79">
        <f t="shared" si="1"/>
        <v>12</v>
      </c>
      <c r="N33" s="76">
        <f t="shared" si="4"/>
        <v>988.6800000000001</v>
      </c>
      <c r="O33" s="4"/>
    </row>
    <row r="34" spans="1:15" ht="14.25" customHeight="1">
      <c r="A34" s="7">
        <v>17</v>
      </c>
      <c r="B34" s="9" t="s">
        <v>159</v>
      </c>
      <c r="C34" s="2">
        <v>11016</v>
      </c>
      <c r="D34" s="2" t="s">
        <v>169</v>
      </c>
      <c r="E34" s="11" t="s">
        <v>12</v>
      </c>
      <c r="F34" s="84">
        <v>85.921004829</v>
      </c>
      <c r="G34" s="9">
        <v>18</v>
      </c>
      <c r="H34" s="4">
        <f t="shared" si="2"/>
        <v>1546.578086922</v>
      </c>
      <c r="I34" s="77">
        <v>78</v>
      </c>
      <c r="J34" s="50">
        <v>6701.86</v>
      </c>
      <c r="K34" s="79">
        <v>23</v>
      </c>
      <c r="L34" s="50">
        <f t="shared" si="0"/>
        <v>1976.183111067</v>
      </c>
      <c r="M34" s="79">
        <f t="shared" si="1"/>
        <v>73</v>
      </c>
      <c r="N34" s="76">
        <f t="shared" si="4"/>
        <v>6272.254975855</v>
      </c>
      <c r="O34" s="4"/>
    </row>
    <row r="35" spans="1:15" ht="14.25" customHeight="1">
      <c r="A35" s="7">
        <v>18</v>
      </c>
      <c r="B35" s="9" t="s">
        <v>159</v>
      </c>
      <c r="C35" s="2">
        <v>11016</v>
      </c>
      <c r="D35" s="2" t="s">
        <v>169</v>
      </c>
      <c r="E35" s="11" t="s">
        <v>12</v>
      </c>
      <c r="F35" s="84">
        <v>85.921</v>
      </c>
      <c r="G35" s="9">
        <v>64</v>
      </c>
      <c r="H35" s="4">
        <f t="shared" si="2"/>
        <v>5498.944</v>
      </c>
      <c r="I35" s="77"/>
      <c r="J35" s="50">
        <f t="shared" si="3"/>
        <v>0</v>
      </c>
      <c r="K35" s="79">
        <v>54</v>
      </c>
      <c r="L35" s="50">
        <f t="shared" si="0"/>
        <v>4639.734</v>
      </c>
      <c r="M35" s="79">
        <f t="shared" si="1"/>
        <v>10</v>
      </c>
      <c r="N35" s="76">
        <f t="shared" si="4"/>
        <v>859.21</v>
      </c>
      <c r="O35" s="4"/>
    </row>
    <row r="36" spans="1:15" ht="15" customHeight="1">
      <c r="A36" s="7">
        <v>19</v>
      </c>
      <c r="B36" s="9" t="s">
        <v>160</v>
      </c>
      <c r="C36" s="3">
        <v>10616</v>
      </c>
      <c r="D36" s="3" t="s">
        <v>141</v>
      </c>
      <c r="E36" s="11" t="s">
        <v>12</v>
      </c>
      <c r="F36" s="84">
        <v>85.921</v>
      </c>
      <c r="G36" s="9">
        <v>34</v>
      </c>
      <c r="H36" s="4">
        <f t="shared" si="2"/>
        <v>2921.3140000000003</v>
      </c>
      <c r="I36" s="77">
        <v>92</v>
      </c>
      <c r="J36" s="50">
        <f t="shared" si="3"/>
        <v>7904.732000000001</v>
      </c>
      <c r="K36" s="79"/>
      <c r="L36" s="50">
        <f t="shared" si="0"/>
        <v>0</v>
      </c>
      <c r="M36" s="79">
        <f t="shared" si="1"/>
        <v>126</v>
      </c>
      <c r="N36" s="76">
        <f t="shared" si="4"/>
        <v>10826.046000000002</v>
      </c>
      <c r="O36" s="4"/>
    </row>
    <row r="37" spans="1:15" ht="15" customHeight="1">
      <c r="A37" s="7">
        <v>20</v>
      </c>
      <c r="B37" s="9" t="s">
        <v>160</v>
      </c>
      <c r="C37" s="3">
        <v>21016</v>
      </c>
      <c r="D37" s="3" t="s">
        <v>169</v>
      </c>
      <c r="E37" s="11" t="s">
        <v>12</v>
      </c>
      <c r="F37" s="84">
        <v>85.921004968</v>
      </c>
      <c r="G37" s="9">
        <v>79</v>
      </c>
      <c r="H37" s="4">
        <f t="shared" si="2"/>
        <v>6787.759392472</v>
      </c>
      <c r="I37" s="77"/>
      <c r="J37" s="50">
        <f t="shared" si="3"/>
        <v>0</v>
      </c>
      <c r="K37" s="79"/>
      <c r="L37" s="50">
        <f t="shared" si="0"/>
        <v>0</v>
      </c>
      <c r="M37" s="79">
        <f t="shared" si="1"/>
        <v>79</v>
      </c>
      <c r="N37" s="76">
        <f t="shared" si="4"/>
        <v>6787.759392472</v>
      </c>
      <c r="O37" s="4"/>
    </row>
    <row r="38" spans="1:15" ht="12.75">
      <c r="A38" s="7">
        <v>21</v>
      </c>
      <c r="B38" s="9" t="s">
        <v>230</v>
      </c>
      <c r="C38" s="3">
        <v>81116</v>
      </c>
      <c r="D38" s="3" t="s">
        <v>188</v>
      </c>
      <c r="E38" s="11" t="s">
        <v>11</v>
      </c>
      <c r="F38" s="84">
        <v>82.39</v>
      </c>
      <c r="G38" s="9">
        <v>11</v>
      </c>
      <c r="H38" s="4">
        <f t="shared" si="2"/>
        <v>906.29</v>
      </c>
      <c r="I38" s="77"/>
      <c r="J38" s="50">
        <f t="shared" si="3"/>
        <v>0</v>
      </c>
      <c r="K38" s="79"/>
      <c r="L38" s="50">
        <f t="shared" si="0"/>
        <v>0</v>
      </c>
      <c r="M38" s="79">
        <f t="shared" si="1"/>
        <v>11</v>
      </c>
      <c r="N38" s="76">
        <f t="shared" si="4"/>
        <v>906.29</v>
      </c>
      <c r="O38" s="4"/>
    </row>
    <row r="39" spans="1:15" ht="12.75">
      <c r="A39" s="7">
        <v>22</v>
      </c>
      <c r="B39" s="9" t="s">
        <v>230</v>
      </c>
      <c r="C39" s="3">
        <v>50716</v>
      </c>
      <c r="D39" s="3" t="s">
        <v>170</v>
      </c>
      <c r="E39" s="11" t="s">
        <v>11</v>
      </c>
      <c r="F39" s="84">
        <v>82.39</v>
      </c>
      <c r="G39" s="9">
        <v>30</v>
      </c>
      <c r="H39" s="4">
        <f t="shared" si="2"/>
        <v>2471.7</v>
      </c>
      <c r="I39" s="77">
        <v>24</v>
      </c>
      <c r="J39" s="50">
        <f t="shared" si="3"/>
        <v>1977.3600000000001</v>
      </c>
      <c r="K39" s="79"/>
      <c r="L39" s="50">
        <f t="shared" si="0"/>
        <v>0</v>
      </c>
      <c r="M39" s="79">
        <f t="shared" si="1"/>
        <v>54</v>
      </c>
      <c r="N39" s="76">
        <f t="shared" si="4"/>
        <v>4449.0599999999995</v>
      </c>
      <c r="O39" s="4"/>
    </row>
    <row r="40" spans="1:15" ht="12.75">
      <c r="A40" s="7">
        <v>23</v>
      </c>
      <c r="B40" s="9" t="s">
        <v>158</v>
      </c>
      <c r="C40" s="5">
        <v>10416</v>
      </c>
      <c r="D40" s="5" t="s">
        <v>152</v>
      </c>
      <c r="E40" s="11" t="s">
        <v>12</v>
      </c>
      <c r="F40" s="84">
        <v>85.921</v>
      </c>
      <c r="G40" s="9">
        <v>21</v>
      </c>
      <c r="H40" s="4">
        <f t="shared" si="2"/>
        <v>1804.3410000000001</v>
      </c>
      <c r="I40" s="77"/>
      <c r="J40" s="50">
        <f t="shared" si="3"/>
        <v>0</v>
      </c>
      <c r="K40" s="79"/>
      <c r="L40" s="50">
        <f t="shared" si="0"/>
        <v>0</v>
      </c>
      <c r="M40" s="79">
        <f t="shared" si="1"/>
        <v>21</v>
      </c>
      <c r="N40" s="76">
        <f t="shared" si="4"/>
        <v>1804.3410000000001</v>
      </c>
      <c r="O40" s="4"/>
    </row>
    <row r="41" spans="1:15" ht="12.75">
      <c r="A41" s="7">
        <v>24</v>
      </c>
      <c r="B41" s="9" t="s">
        <v>158</v>
      </c>
      <c r="C41" s="5">
        <v>21016</v>
      </c>
      <c r="D41" s="5" t="s">
        <v>169</v>
      </c>
      <c r="E41" s="11" t="s">
        <v>12</v>
      </c>
      <c r="F41" s="84">
        <v>85.920988334</v>
      </c>
      <c r="G41" s="9">
        <v>51</v>
      </c>
      <c r="H41" s="4">
        <f t="shared" si="2"/>
        <v>4381.970405034</v>
      </c>
      <c r="I41" s="77">
        <v>57</v>
      </c>
      <c r="J41" s="50">
        <f t="shared" si="3"/>
        <v>4897.496335038</v>
      </c>
      <c r="K41" s="79"/>
      <c r="L41" s="50">
        <f t="shared" si="0"/>
        <v>0</v>
      </c>
      <c r="M41" s="79">
        <f t="shared" si="1"/>
        <v>108</v>
      </c>
      <c r="N41" s="76">
        <f t="shared" si="4"/>
        <v>9279.466740071999</v>
      </c>
      <c r="O41" s="50"/>
    </row>
    <row r="42" spans="1:15" ht="12.75">
      <c r="A42" s="7">
        <v>25</v>
      </c>
      <c r="B42" s="9" t="s">
        <v>24</v>
      </c>
      <c r="C42" s="5">
        <v>51116</v>
      </c>
      <c r="D42" s="5" t="s">
        <v>188</v>
      </c>
      <c r="E42" s="11" t="s">
        <v>31</v>
      </c>
      <c r="F42" s="84">
        <v>82.39</v>
      </c>
      <c r="G42" s="9">
        <v>7</v>
      </c>
      <c r="H42" s="4">
        <f t="shared" si="2"/>
        <v>576.73</v>
      </c>
      <c r="I42" s="77"/>
      <c r="J42" s="50">
        <f t="shared" si="3"/>
        <v>0</v>
      </c>
      <c r="K42" s="79"/>
      <c r="L42" s="50">
        <f t="shared" si="0"/>
        <v>0</v>
      </c>
      <c r="M42" s="79">
        <f t="shared" si="1"/>
        <v>7</v>
      </c>
      <c r="N42" s="76">
        <f t="shared" si="4"/>
        <v>576.73</v>
      </c>
      <c r="O42" s="4"/>
    </row>
    <row r="43" spans="1:15" ht="12.75">
      <c r="A43" s="7">
        <v>26</v>
      </c>
      <c r="B43" s="9" t="s">
        <v>24</v>
      </c>
      <c r="C43" s="5">
        <v>30716</v>
      </c>
      <c r="D43" s="5" t="s">
        <v>170</v>
      </c>
      <c r="E43" s="11" t="s">
        <v>31</v>
      </c>
      <c r="F43" s="84">
        <v>82.39</v>
      </c>
      <c r="G43" s="9">
        <v>24</v>
      </c>
      <c r="H43" s="4">
        <f t="shared" si="2"/>
        <v>1977.3600000000001</v>
      </c>
      <c r="I43" s="77">
        <v>13</v>
      </c>
      <c r="J43" s="50">
        <f t="shared" si="3"/>
        <v>1071.07</v>
      </c>
      <c r="K43" s="79"/>
      <c r="L43" s="50">
        <f t="shared" si="0"/>
        <v>0</v>
      </c>
      <c r="M43" s="79">
        <f t="shared" si="1"/>
        <v>37</v>
      </c>
      <c r="N43" s="76">
        <f t="shared" si="4"/>
        <v>3048.4300000000003</v>
      </c>
      <c r="O43" s="50"/>
    </row>
    <row r="44" spans="1:15" ht="12.75">
      <c r="A44" s="7">
        <v>27</v>
      </c>
      <c r="B44" s="9" t="s">
        <v>18</v>
      </c>
      <c r="C44" s="95" t="s">
        <v>244</v>
      </c>
      <c r="D44" s="5" t="s">
        <v>175</v>
      </c>
      <c r="E44" s="11" t="s">
        <v>11</v>
      </c>
      <c r="F44" s="84">
        <v>190.46</v>
      </c>
      <c r="G44" s="9">
        <v>0</v>
      </c>
      <c r="H44" s="4">
        <f t="shared" si="2"/>
        <v>0</v>
      </c>
      <c r="I44" s="77"/>
      <c r="J44" s="50">
        <f t="shared" si="3"/>
        <v>0</v>
      </c>
      <c r="K44" s="79"/>
      <c r="L44" s="50">
        <f t="shared" si="0"/>
        <v>0</v>
      </c>
      <c r="M44" s="79">
        <f t="shared" si="1"/>
        <v>0</v>
      </c>
      <c r="N44" s="76">
        <f t="shared" si="4"/>
        <v>0</v>
      </c>
      <c r="O44" s="4"/>
    </row>
    <row r="45" spans="1:15" ht="12.75">
      <c r="A45" s="7">
        <v>28</v>
      </c>
      <c r="B45" s="9" t="s">
        <v>27</v>
      </c>
      <c r="C45" s="95" t="s">
        <v>237</v>
      </c>
      <c r="D45" s="5" t="s">
        <v>149</v>
      </c>
      <c r="E45" s="11" t="s">
        <v>66</v>
      </c>
      <c r="F45" s="84">
        <v>193.67</v>
      </c>
      <c r="G45" s="9">
        <v>0</v>
      </c>
      <c r="H45" s="4">
        <f t="shared" si="2"/>
        <v>0</v>
      </c>
      <c r="I45" s="77"/>
      <c r="J45" s="50">
        <f t="shared" si="3"/>
        <v>0</v>
      </c>
      <c r="K45" s="79"/>
      <c r="L45" s="50">
        <f t="shared" si="0"/>
        <v>0</v>
      </c>
      <c r="M45" s="79">
        <f t="shared" si="1"/>
        <v>0</v>
      </c>
      <c r="N45" s="76">
        <f t="shared" si="4"/>
        <v>0</v>
      </c>
      <c r="O45" s="4"/>
    </row>
    <row r="46" spans="1:15" ht="12.75">
      <c r="A46" s="7">
        <v>29</v>
      </c>
      <c r="B46" s="9" t="s">
        <v>27</v>
      </c>
      <c r="C46" s="95" t="s">
        <v>237</v>
      </c>
      <c r="D46" s="5" t="s">
        <v>149</v>
      </c>
      <c r="E46" s="11" t="s">
        <v>66</v>
      </c>
      <c r="F46" s="84">
        <v>191.134105263</v>
      </c>
      <c r="G46" s="9">
        <v>0</v>
      </c>
      <c r="H46" s="4">
        <f t="shared" si="2"/>
        <v>0</v>
      </c>
      <c r="I46" s="77">
        <v>20</v>
      </c>
      <c r="J46" s="50">
        <f t="shared" si="3"/>
        <v>3822.6821052600003</v>
      </c>
      <c r="K46" s="79"/>
      <c r="L46" s="50">
        <f t="shared" si="0"/>
        <v>0</v>
      </c>
      <c r="M46" s="79">
        <f t="shared" si="1"/>
        <v>20</v>
      </c>
      <c r="N46" s="76">
        <f t="shared" si="4"/>
        <v>3822.6821052600003</v>
      </c>
      <c r="O46" s="4"/>
    </row>
    <row r="47" spans="1:15" ht="12.75">
      <c r="A47" s="7">
        <v>30</v>
      </c>
      <c r="B47" s="9" t="s">
        <v>9</v>
      </c>
      <c r="C47" s="5" t="s">
        <v>236</v>
      </c>
      <c r="D47" s="5" t="s">
        <v>149</v>
      </c>
      <c r="E47" s="11" t="s">
        <v>12</v>
      </c>
      <c r="F47" s="84">
        <v>174.035502686</v>
      </c>
      <c r="G47" s="9">
        <v>25</v>
      </c>
      <c r="H47" s="4">
        <f t="shared" si="2"/>
        <v>4350.88756715</v>
      </c>
      <c r="I47" s="77">
        <v>35</v>
      </c>
      <c r="J47" s="50">
        <f t="shared" si="3"/>
        <v>6091.24259401</v>
      </c>
      <c r="K47" s="79"/>
      <c r="L47" s="50">
        <f t="shared" si="0"/>
        <v>0</v>
      </c>
      <c r="M47" s="79">
        <f t="shared" si="1"/>
        <v>60</v>
      </c>
      <c r="N47" s="76">
        <f t="shared" si="4"/>
        <v>10442.13016116</v>
      </c>
      <c r="O47" s="4"/>
    </row>
    <row r="48" spans="1:15" ht="12.75">
      <c r="A48" s="7">
        <v>31</v>
      </c>
      <c r="B48" s="9" t="s">
        <v>9</v>
      </c>
      <c r="C48" s="5" t="s">
        <v>236</v>
      </c>
      <c r="D48" s="5" t="s">
        <v>149</v>
      </c>
      <c r="E48" s="11" t="s">
        <v>12</v>
      </c>
      <c r="F48" s="84">
        <v>174.035454545</v>
      </c>
      <c r="G48" s="9">
        <v>12</v>
      </c>
      <c r="H48" s="4">
        <f t="shared" si="2"/>
        <v>2088.42545454</v>
      </c>
      <c r="I48" s="77"/>
      <c r="J48" s="50">
        <f t="shared" si="3"/>
        <v>0</v>
      </c>
      <c r="K48" s="79"/>
      <c r="L48" s="50">
        <f t="shared" si="0"/>
        <v>0</v>
      </c>
      <c r="M48" s="79">
        <f t="shared" si="1"/>
        <v>12</v>
      </c>
      <c r="N48" s="76">
        <f t="shared" si="4"/>
        <v>2088.42545454</v>
      </c>
      <c r="O48" s="4"/>
    </row>
    <row r="49" spans="1:15" ht="12.75">
      <c r="A49" s="7">
        <v>32</v>
      </c>
      <c r="B49" s="9" t="s">
        <v>29</v>
      </c>
      <c r="C49" s="5">
        <v>10316</v>
      </c>
      <c r="D49" s="5" t="s">
        <v>169</v>
      </c>
      <c r="E49" s="11" t="s">
        <v>11</v>
      </c>
      <c r="F49" s="84">
        <v>82.312962963</v>
      </c>
      <c r="G49" s="9">
        <v>6</v>
      </c>
      <c r="H49" s="4">
        <f t="shared" si="2"/>
        <v>493.877777778</v>
      </c>
      <c r="I49" s="77"/>
      <c r="J49" s="50">
        <f t="shared" si="3"/>
        <v>0</v>
      </c>
      <c r="K49" s="79"/>
      <c r="L49" s="50">
        <f t="shared" si="0"/>
        <v>0</v>
      </c>
      <c r="M49" s="79">
        <f t="shared" si="1"/>
        <v>6</v>
      </c>
      <c r="N49" s="76">
        <f t="shared" si="4"/>
        <v>493.877777778</v>
      </c>
      <c r="O49" s="4"/>
    </row>
    <row r="50" spans="1:15" ht="12.75">
      <c r="A50" s="7">
        <v>33</v>
      </c>
      <c r="B50" s="9" t="s">
        <v>29</v>
      </c>
      <c r="C50" s="5">
        <v>20716</v>
      </c>
      <c r="D50" s="5" t="s">
        <v>246</v>
      </c>
      <c r="E50" s="11" t="s">
        <v>11</v>
      </c>
      <c r="F50" s="84">
        <v>82.315107034</v>
      </c>
      <c r="G50" s="9">
        <v>0</v>
      </c>
      <c r="H50" s="4">
        <f t="shared" si="2"/>
        <v>0</v>
      </c>
      <c r="I50" s="77">
        <v>7</v>
      </c>
      <c r="J50" s="50">
        <f t="shared" si="3"/>
        <v>576.205749238</v>
      </c>
      <c r="K50" s="79"/>
      <c r="L50" s="50">
        <f t="shared" si="0"/>
        <v>0</v>
      </c>
      <c r="M50" s="79">
        <f t="shared" si="1"/>
        <v>7</v>
      </c>
      <c r="N50" s="76">
        <f t="shared" si="4"/>
        <v>576.205749238</v>
      </c>
      <c r="O50" s="4"/>
    </row>
    <row r="51" spans="1:15" ht="12.75">
      <c r="A51" s="7">
        <v>34</v>
      </c>
      <c r="B51" s="9" t="s">
        <v>19</v>
      </c>
      <c r="C51" s="5">
        <v>10216</v>
      </c>
      <c r="D51" s="5" t="s">
        <v>161</v>
      </c>
      <c r="E51" s="11" t="s">
        <v>12</v>
      </c>
      <c r="F51" s="84">
        <v>174.035499316</v>
      </c>
      <c r="G51" s="9">
        <v>26</v>
      </c>
      <c r="H51" s="4">
        <f t="shared" si="2"/>
        <v>4524.922982216</v>
      </c>
      <c r="I51" s="77"/>
      <c r="J51" s="50">
        <f t="shared" si="3"/>
        <v>0</v>
      </c>
      <c r="K51" s="79"/>
      <c r="L51" s="50">
        <f t="shared" si="0"/>
        <v>0</v>
      </c>
      <c r="M51" s="79">
        <f t="shared" si="1"/>
        <v>26</v>
      </c>
      <c r="N51" s="76">
        <f t="shared" si="4"/>
        <v>4524.922982216</v>
      </c>
      <c r="O51" s="4"/>
    </row>
    <row r="52" spans="1:15" ht="12.75">
      <c r="A52" s="7">
        <v>35</v>
      </c>
      <c r="B52" s="9" t="s">
        <v>19</v>
      </c>
      <c r="C52" s="5">
        <v>30616</v>
      </c>
      <c r="D52" s="5" t="s">
        <v>141</v>
      </c>
      <c r="E52" s="11" t="s">
        <v>12</v>
      </c>
      <c r="F52" s="84">
        <v>174.0355</v>
      </c>
      <c r="G52" s="9">
        <v>12</v>
      </c>
      <c r="H52" s="4">
        <f t="shared" si="2"/>
        <v>2088.4260000000004</v>
      </c>
      <c r="I52" s="77"/>
      <c r="J52" s="50">
        <f t="shared" si="3"/>
        <v>0</v>
      </c>
      <c r="K52" s="79"/>
      <c r="L52" s="50">
        <f t="shared" si="0"/>
        <v>0</v>
      </c>
      <c r="M52" s="79">
        <f t="shared" si="1"/>
        <v>12</v>
      </c>
      <c r="N52" s="76">
        <f t="shared" si="4"/>
        <v>2088.4260000000004</v>
      </c>
      <c r="O52" s="4"/>
    </row>
    <row r="53" spans="1:15" ht="12.75">
      <c r="A53" s="7"/>
      <c r="B53" s="9" t="s">
        <v>19</v>
      </c>
      <c r="C53" s="5">
        <v>30616</v>
      </c>
      <c r="D53" s="5" t="s">
        <v>256</v>
      </c>
      <c r="E53" s="11" t="s">
        <v>12</v>
      </c>
      <c r="F53" s="84">
        <v>174.035499316</v>
      </c>
      <c r="G53" s="9">
        <v>0</v>
      </c>
      <c r="H53" s="4">
        <v>0</v>
      </c>
      <c r="I53" s="77">
        <v>38</v>
      </c>
      <c r="J53" s="50">
        <f t="shared" si="3"/>
        <v>6613.348974008</v>
      </c>
      <c r="K53" s="79"/>
      <c r="L53" s="50">
        <f t="shared" si="0"/>
        <v>0</v>
      </c>
      <c r="M53" s="79">
        <f t="shared" si="1"/>
        <v>38</v>
      </c>
      <c r="N53" s="76">
        <f t="shared" si="4"/>
        <v>6613.348974008</v>
      </c>
      <c r="O53" s="4"/>
    </row>
    <row r="54" spans="1:15" ht="12.75">
      <c r="A54" s="7">
        <v>36</v>
      </c>
      <c r="B54" s="9" t="s">
        <v>19</v>
      </c>
      <c r="C54" s="5">
        <v>20216</v>
      </c>
      <c r="D54" s="5" t="s">
        <v>161</v>
      </c>
      <c r="E54" s="11" t="s">
        <v>11</v>
      </c>
      <c r="F54" s="84">
        <v>82.315107143</v>
      </c>
      <c r="G54" s="9">
        <v>13</v>
      </c>
      <c r="H54" s="4">
        <f t="shared" si="2"/>
        <v>1070.0963928590002</v>
      </c>
      <c r="I54" s="77"/>
      <c r="J54" s="50">
        <f t="shared" si="3"/>
        <v>0</v>
      </c>
      <c r="K54" s="79"/>
      <c r="L54" s="50">
        <f t="shared" si="0"/>
        <v>0</v>
      </c>
      <c r="M54" s="79">
        <f t="shared" si="1"/>
        <v>13</v>
      </c>
      <c r="N54" s="76">
        <f t="shared" si="4"/>
        <v>1070.0963928590002</v>
      </c>
      <c r="O54" s="4"/>
    </row>
    <row r="55" spans="1:15" ht="12.75">
      <c r="A55" s="7"/>
      <c r="B55" s="9" t="s">
        <v>19</v>
      </c>
      <c r="C55" s="5">
        <v>10116</v>
      </c>
      <c r="D55" s="5" t="s">
        <v>139</v>
      </c>
      <c r="E55" s="11" t="s">
        <v>11</v>
      </c>
      <c r="F55" s="84">
        <v>82.3151</v>
      </c>
      <c r="G55" s="9">
        <v>0</v>
      </c>
      <c r="H55" s="4">
        <v>0</v>
      </c>
      <c r="I55" s="77">
        <v>4</v>
      </c>
      <c r="J55" s="50">
        <f t="shared" si="3"/>
        <v>329.2604</v>
      </c>
      <c r="K55" s="79"/>
      <c r="L55" s="50">
        <f t="shared" si="0"/>
        <v>0</v>
      </c>
      <c r="M55" s="79">
        <f t="shared" si="1"/>
        <v>4</v>
      </c>
      <c r="N55" s="76">
        <f t="shared" si="4"/>
        <v>329.2604</v>
      </c>
      <c r="O55" s="4"/>
    </row>
    <row r="56" spans="1:15" ht="12.75">
      <c r="A56" s="7">
        <v>37</v>
      </c>
      <c r="B56" s="9" t="s">
        <v>19</v>
      </c>
      <c r="C56" s="5">
        <v>20216</v>
      </c>
      <c r="D56" s="5" t="s">
        <v>161</v>
      </c>
      <c r="E56" s="11" t="s">
        <v>11</v>
      </c>
      <c r="F56" s="84">
        <v>82.315107143</v>
      </c>
      <c r="G56" s="9">
        <v>4</v>
      </c>
      <c r="H56" s="4">
        <f t="shared" si="2"/>
        <v>329.260428572</v>
      </c>
      <c r="I56" s="77"/>
      <c r="J56" s="50">
        <f t="shared" si="3"/>
        <v>0</v>
      </c>
      <c r="K56" s="79"/>
      <c r="L56" s="50">
        <f t="shared" si="0"/>
        <v>0</v>
      </c>
      <c r="M56" s="79">
        <f>G56++I56-K56</f>
        <v>4</v>
      </c>
      <c r="N56" s="76">
        <f t="shared" si="4"/>
        <v>329.260428572</v>
      </c>
      <c r="O56" s="4"/>
    </row>
    <row r="57" spans="1:15" ht="12.75">
      <c r="A57" s="7">
        <v>38</v>
      </c>
      <c r="B57" s="9" t="s">
        <v>28</v>
      </c>
      <c r="C57" s="5">
        <v>30416</v>
      </c>
      <c r="D57" s="5" t="s">
        <v>167</v>
      </c>
      <c r="E57" s="11" t="s">
        <v>12</v>
      </c>
      <c r="F57" s="84">
        <v>174.035507901</v>
      </c>
      <c r="G57" s="9">
        <v>29</v>
      </c>
      <c r="H57" s="4">
        <f t="shared" si="2"/>
        <v>5047.029729129</v>
      </c>
      <c r="I57" s="77">
        <v>31</v>
      </c>
      <c r="J57" s="50">
        <f t="shared" si="3"/>
        <v>5395.100744931</v>
      </c>
      <c r="K57" s="79"/>
      <c r="L57" s="50">
        <f t="shared" si="0"/>
        <v>0</v>
      </c>
      <c r="M57" s="79">
        <f t="shared" si="1"/>
        <v>60</v>
      </c>
      <c r="N57" s="76">
        <f t="shared" si="4"/>
        <v>10442.130474059999</v>
      </c>
      <c r="O57" s="4"/>
    </row>
    <row r="58" spans="1:15" ht="12.75">
      <c r="A58" s="7">
        <v>39</v>
      </c>
      <c r="B58" s="9" t="s">
        <v>28</v>
      </c>
      <c r="C58" s="5">
        <v>30416</v>
      </c>
      <c r="D58" s="5" t="s">
        <v>167</v>
      </c>
      <c r="E58" s="11" t="s">
        <v>12</v>
      </c>
      <c r="F58" s="84">
        <v>174.035533333</v>
      </c>
      <c r="G58" s="9">
        <v>11</v>
      </c>
      <c r="H58" s="4">
        <f t="shared" si="2"/>
        <v>1914.390866663</v>
      </c>
      <c r="I58" s="77"/>
      <c r="J58" s="50">
        <f t="shared" si="3"/>
        <v>0</v>
      </c>
      <c r="K58" s="79"/>
      <c r="L58" s="50">
        <f t="shared" si="0"/>
        <v>0</v>
      </c>
      <c r="M58" s="79">
        <f>G58++I58-K58</f>
        <v>11</v>
      </c>
      <c r="N58" s="76">
        <f t="shared" si="4"/>
        <v>1914.390866663</v>
      </c>
      <c r="O58" s="4"/>
    </row>
    <row r="59" spans="1:15" ht="12.75">
      <c r="A59" s="7">
        <v>40</v>
      </c>
      <c r="B59" s="9" t="s">
        <v>10</v>
      </c>
      <c r="C59" s="5">
        <v>30416</v>
      </c>
      <c r="D59" s="5" t="s">
        <v>167</v>
      </c>
      <c r="E59" s="11" t="s">
        <v>11</v>
      </c>
      <c r="F59" s="84">
        <v>82.3151</v>
      </c>
      <c r="G59" s="9">
        <v>12</v>
      </c>
      <c r="H59" s="4">
        <f t="shared" si="2"/>
        <v>987.7812</v>
      </c>
      <c r="I59" s="77">
        <v>13</v>
      </c>
      <c r="J59" s="50">
        <f t="shared" si="3"/>
        <v>1070.0963</v>
      </c>
      <c r="K59" s="79"/>
      <c r="L59" s="50">
        <f t="shared" si="0"/>
        <v>0</v>
      </c>
      <c r="M59" s="79">
        <f t="shared" si="1"/>
        <v>25</v>
      </c>
      <c r="N59" s="76">
        <f t="shared" si="4"/>
        <v>2057.8775</v>
      </c>
      <c r="O59" s="4"/>
    </row>
    <row r="60" spans="1:15" ht="12.75">
      <c r="A60" s="7">
        <v>41</v>
      </c>
      <c r="B60" s="9" t="s">
        <v>10</v>
      </c>
      <c r="C60" s="5">
        <v>40816</v>
      </c>
      <c r="D60" s="5" t="s">
        <v>245</v>
      </c>
      <c r="E60" s="11" t="s">
        <v>11</v>
      </c>
      <c r="F60" s="84">
        <v>82.315166667</v>
      </c>
      <c r="G60" s="9">
        <v>4</v>
      </c>
      <c r="H60" s="4">
        <f t="shared" si="2"/>
        <v>329.260666668</v>
      </c>
      <c r="I60" s="77"/>
      <c r="J60" s="50">
        <f t="shared" si="3"/>
        <v>0</v>
      </c>
      <c r="K60" s="79"/>
      <c r="L60" s="50">
        <f t="shared" si="0"/>
        <v>0</v>
      </c>
      <c r="M60" s="79">
        <f t="shared" si="1"/>
        <v>4</v>
      </c>
      <c r="N60" s="76">
        <f t="shared" si="4"/>
        <v>329.260666668</v>
      </c>
      <c r="O60" s="4"/>
    </row>
    <row r="61" spans="1:15" ht="12.75">
      <c r="A61" s="7">
        <v>42</v>
      </c>
      <c r="B61" s="9" t="s">
        <v>145</v>
      </c>
      <c r="C61" s="5" t="s">
        <v>192</v>
      </c>
      <c r="D61" s="5" t="s">
        <v>147</v>
      </c>
      <c r="E61" s="11" t="s">
        <v>66</v>
      </c>
      <c r="F61" s="84">
        <v>89.366363636</v>
      </c>
      <c r="G61" s="9">
        <v>0</v>
      </c>
      <c r="H61" s="4">
        <f t="shared" si="2"/>
        <v>0</v>
      </c>
      <c r="I61" s="77"/>
      <c r="J61" s="50">
        <f t="shared" si="3"/>
        <v>0</v>
      </c>
      <c r="K61" s="79"/>
      <c r="L61" s="50">
        <f t="shared" si="0"/>
        <v>0</v>
      </c>
      <c r="M61" s="79">
        <f t="shared" si="1"/>
        <v>0</v>
      </c>
      <c r="N61" s="76">
        <f t="shared" si="4"/>
        <v>0</v>
      </c>
      <c r="O61" s="4"/>
    </row>
    <row r="62" spans="1:15" ht="12.75">
      <c r="A62" s="7">
        <v>43</v>
      </c>
      <c r="B62" s="9" t="s">
        <v>145</v>
      </c>
      <c r="C62" s="3" t="s">
        <v>192</v>
      </c>
      <c r="D62" s="3" t="s">
        <v>147</v>
      </c>
      <c r="E62" s="11" t="s">
        <v>66</v>
      </c>
      <c r="F62" s="84">
        <v>89.366399345</v>
      </c>
      <c r="G62" s="9">
        <v>0</v>
      </c>
      <c r="H62" s="4">
        <f t="shared" si="2"/>
        <v>0</v>
      </c>
      <c r="I62" s="77">
        <v>7</v>
      </c>
      <c r="J62" s="50">
        <f t="shared" si="3"/>
        <v>625.564795415</v>
      </c>
      <c r="K62" s="79"/>
      <c r="L62" s="50">
        <f t="shared" si="0"/>
        <v>0</v>
      </c>
      <c r="M62" s="79">
        <f t="shared" si="1"/>
        <v>7</v>
      </c>
      <c r="N62" s="76">
        <f t="shared" si="4"/>
        <v>625.564795415</v>
      </c>
      <c r="O62" s="30"/>
    </row>
    <row r="63" spans="1:15" ht="12.75">
      <c r="A63" s="7"/>
      <c r="B63" s="9" t="s">
        <v>171</v>
      </c>
      <c r="C63" s="3" t="s">
        <v>238</v>
      </c>
      <c r="D63" s="120">
        <v>43251</v>
      </c>
      <c r="E63" s="11" t="s">
        <v>12</v>
      </c>
      <c r="F63" s="84">
        <v>98.782400578</v>
      </c>
      <c r="G63" s="9">
        <v>0</v>
      </c>
      <c r="H63" s="4">
        <f t="shared" si="2"/>
        <v>0</v>
      </c>
      <c r="I63" s="77">
        <v>7</v>
      </c>
      <c r="J63" s="50">
        <f t="shared" si="3"/>
        <v>691.476804046</v>
      </c>
      <c r="K63" s="79"/>
      <c r="L63" s="50">
        <f t="shared" si="0"/>
        <v>0</v>
      </c>
      <c r="M63" s="79">
        <f t="shared" si="1"/>
        <v>7</v>
      </c>
      <c r="N63" s="76">
        <f t="shared" si="4"/>
        <v>691.476804046</v>
      </c>
      <c r="O63" s="30"/>
    </row>
    <row r="64" spans="1:15" ht="12.75">
      <c r="A64" s="7">
        <v>44</v>
      </c>
      <c r="B64" s="9" t="s">
        <v>171</v>
      </c>
      <c r="C64" s="3" t="s">
        <v>238</v>
      </c>
      <c r="D64" s="3" t="s">
        <v>172</v>
      </c>
      <c r="E64" s="11" t="s">
        <v>12</v>
      </c>
      <c r="F64" s="84">
        <v>98.7824</v>
      </c>
      <c r="G64" s="9">
        <v>2</v>
      </c>
      <c r="H64" s="4">
        <f t="shared" si="2"/>
        <v>197.5648</v>
      </c>
      <c r="I64" s="77"/>
      <c r="J64" s="50">
        <f t="shared" si="3"/>
        <v>0</v>
      </c>
      <c r="K64" s="79"/>
      <c r="L64" s="50">
        <f t="shared" si="0"/>
        <v>0</v>
      </c>
      <c r="M64" s="79">
        <f t="shared" si="1"/>
        <v>2</v>
      </c>
      <c r="N64" s="76">
        <f t="shared" si="4"/>
        <v>197.5648</v>
      </c>
      <c r="O64" s="30"/>
    </row>
    <row r="65" spans="1:15" ht="12.75">
      <c r="A65" s="7">
        <v>45</v>
      </c>
      <c r="B65" s="9" t="s">
        <v>171</v>
      </c>
      <c r="C65" s="3" t="s">
        <v>184</v>
      </c>
      <c r="D65" s="3" t="s">
        <v>172</v>
      </c>
      <c r="E65" s="11" t="s">
        <v>12</v>
      </c>
      <c r="F65" s="84">
        <v>98.782450495</v>
      </c>
      <c r="G65" s="9">
        <v>5</v>
      </c>
      <c r="H65" s="4">
        <f t="shared" si="2"/>
        <v>493.91225247500006</v>
      </c>
      <c r="I65" s="77"/>
      <c r="J65" s="50">
        <f t="shared" si="3"/>
        <v>0</v>
      </c>
      <c r="K65" s="79"/>
      <c r="L65" s="50">
        <f t="shared" si="0"/>
        <v>0</v>
      </c>
      <c r="M65" s="79">
        <f t="shared" si="1"/>
        <v>5</v>
      </c>
      <c r="N65" s="76">
        <f t="shared" si="4"/>
        <v>493.91225247500006</v>
      </c>
      <c r="O65" s="30"/>
    </row>
    <row r="66" spans="1:15" ht="12.75">
      <c r="A66" s="7">
        <v>46</v>
      </c>
      <c r="B66" s="9" t="s">
        <v>179</v>
      </c>
      <c r="C66" s="3" t="s">
        <v>250</v>
      </c>
      <c r="D66" s="3" t="s">
        <v>214</v>
      </c>
      <c r="E66" s="11" t="s">
        <v>12</v>
      </c>
      <c r="F66" s="84">
        <v>98.782397743</v>
      </c>
      <c r="G66" s="9">
        <v>0</v>
      </c>
      <c r="H66" s="4">
        <f t="shared" si="2"/>
        <v>0</v>
      </c>
      <c r="I66" s="77">
        <v>5</v>
      </c>
      <c r="J66" s="50">
        <f t="shared" si="3"/>
        <v>493.911988715</v>
      </c>
      <c r="K66" s="79"/>
      <c r="L66" s="50">
        <f t="shared" si="0"/>
        <v>0</v>
      </c>
      <c r="M66" s="79">
        <f t="shared" si="1"/>
        <v>5</v>
      </c>
      <c r="N66" s="76">
        <f t="shared" si="4"/>
        <v>493.911988715</v>
      </c>
      <c r="O66" s="30"/>
    </row>
    <row r="67" spans="1:15" ht="12.75">
      <c r="A67" s="7">
        <v>47</v>
      </c>
      <c r="B67" s="9" t="s">
        <v>179</v>
      </c>
      <c r="C67" s="3" t="s">
        <v>193</v>
      </c>
      <c r="D67" s="3" t="s">
        <v>153</v>
      </c>
      <c r="E67" s="11" t="s">
        <v>12</v>
      </c>
      <c r="F67" s="84">
        <v>98.78258427</v>
      </c>
      <c r="G67" s="9">
        <v>0</v>
      </c>
      <c r="H67" s="4">
        <f t="shared" si="2"/>
        <v>0</v>
      </c>
      <c r="I67" s="77"/>
      <c r="J67" s="50">
        <f t="shared" si="3"/>
        <v>0</v>
      </c>
      <c r="K67" s="79"/>
      <c r="L67" s="50">
        <f t="shared" si="0"/>
        <v>0</v>
      </c>
      <c r="M67" s="79">
        <f t="shared" si="1"/>
        <v>0</v>
      </c>
      <c r="N67" s="76">
        <f t="shared" si="4"/>
        <v>0</v>
      </c>
      <c r="O67" s="30"/>
    </row>
    <row r="68" spans="1:15" ht="12.75">
      <c r="A68" s="7">
        <v>48</v>
      </c>
      <c r="B68" s="9" t="s">
        <v>146</v>
      </c>
      <c r="C68" s="3" t="s">
        <v>239</v>
      </c>
      <c r="D68" s="3" t="s">
        <v>147</v>
      </c>
      <c r="E68" s="11" t="s">
        <v>66</v>
      </c>
      <c r="F68" s="84">
        <v>89.366393443</v>
      </c>
      <c r="G68" s="9">
        <v>0</v>
      </c>
      <c r="H68" s="4">
        <f t="shared" si="2"/>
        <v>0</v>
      </c>
      <c r="I68" s="77">
        <v>3</v>
      </c>
      <c r="J68" s="50">
        <f t="shared" si="3"/>
        <v>268.09918032900003</v>
      </c>
      <c r="K68" s="79"/>
      <c r="L68" s="50">
        <f t="shared" si="0"/>
        <v>0</v>
      </c>
      <c r="M68" s="79">
        <f t="shared" si="1"/>
        <v>3</v>
      </c>
      <c r="N68" s="76">
        <f t="shared" si="4"/>
        <v>268.09918032900003</v>
      </c>
      <c r="O68" s="87"/>
    </row>
    <row r="69" spans="1:15" ht="12.75">
      <c r="A69" s="7">
        <v>49</v>
      </c>
      <c r="B69" s="9" t="s">
        <v>146</v>
      </c>
      <c r="C69" s="3" t="s">
        <v>185</v>
      </c>
      <c r="D69" s="3" t="s">
        <v>172</v>
      </c>
      <c r="E69" s="11" t="s">
        <v>66</v>
      </c>
      <c r="F69" s="84">
        <v>89.366428571</v>
      </c>
      <c r="G69" s="9">
        <v>0</v>
      </c>
      <c r="H69" s="4">
        <f t="shared" si="2"/>
        <v>0</v>
      </c>
      <c r="I69" s="77"/>
      <c r="J69" s="50">
        <f t="shared" si="3"/>
        <v>0</v>
      </c>
      <c r="K69" s="79"/>
      <c r="L69" s="50">
        <f t="shared" si="0"/>
        <v>0</v>
      </c>
      <c r="M69" s="79">
        <f t="shared" si="1"/>
        <v>0</v>
      </c>
      <c r="N69" s="76">
        <f t="shared" si="4"/>
        <v>0</v>
      </c>
      <c r="O69" s="87"/>
    </row>
    <row r="70" spans="1:15" ht="12.75">
      <c r="A70" s="7">
        <v>50</v>
      </c>
      <c r="B70" s="9" t="s">
        <v>144</v>
      </c>
      <c r="C70" s="3" t="s">
        <v>208</v>
      </c>
      <c r="D70" s="3">
        <v>31.0718</v>
      </c>
      <c r="E70" s="11" t="s">
        <v>66</v>
      </c>
      <c r="F70" s="84">
        <v>89.366428571</v>
      </c>
      <c r="G70" s="9">
        <v>2</v>
      </c>
      <c r="H70" s="4">
        <f t="shared" si="2"/>
        <v>178.732857142</v>
      </c>
      <c r="I70" s="77"/>
      <c r="J70" s="50">
        <f t="shared" si="3"/>
        <v>0</v>
      </c>
      <c r="K70" s="79"/>
      <c r="L70" s="50">
        <f t="shared" si="0"/>
        <v>0</v>
      </c>
      <c r="M70" s="79">
        <f t="shared" si="1"/>
        <v>2</v>
      </c>
      <c r="N70" s="76">
        <f t="shared" si="4"/>
        <v>178.732857142</v>
      </c>
      <c r="O70" s="87"/>
    </row>
    <row r="71" spans="1:15" ht="12.75">
      <c r="A71" s="7">
        <v>51</v>
      </c>
      <c r="B71" s="9" t="s">
        <v>144</v>
      </c>
      <c r="C71" s="3" t="s">
        <v>208</v>
      </c>
      <c r="D71" s="3">
        <v>31.0718</v>
      </c>
      <c r="E71" s="11" t="s">
        <v>66</v>
      </c>
      <c r="F71" s="84">
        <v>89.366416773</v>
      </c>
      <c r="G71" s="9">
        <v>3</v>
      </c>
      <c r="H71" s="4">
        <f t="shared" si="2"/>
        <v>268.099250319</v>
      </c>
      <c r="I71" s="77">
        <v>4</v>
      </c>
      <c r="J71" s="50">
        <f t="shared" si="3"/>
        <v>357.465667092</v>
      </c>
      <c r="K71" s="79"/>
      <c r="L71" s="50">
        <f t="shared" si="0"/>
        <v>0</v>
      </c>
      <c r="M71" s="79">
        <f t="shared" si="1"/>
        <v>7</v>
      </c>
      <c r="N71" s="76">
        <f t="shared" si="4"/>
        <v>625.564917411</v>
      </c>
      <c r="O71" s="87"/>
    </row>
    <row r="72" spans="1:15" ht="12.75">
      <c r="A72" s="7">
        <v>52</v>
      </c>
      <c r="B72" s="9" t="s">
        <v>151</v>
      </c>
      <c r="C72" s="3" t="s">
        <v>209</v>
      </c>
      <c r="D72" s="3" t="s">
        <v>153</v>
      </c>
      <c r="E72" s="11" t="s">
        <v>12</v>
      </c>
      <c r="F72" s="84">
        <v>98.782466667</v>
      </c>
      <c r="G72" s="9">
        <v>2</v>
      </c>
      <c r="H72" s="4">
        <f t="shared" si="2"/>
        <v>197.564933334</v>
      </c>
      <c r="I72" s="77"/>
      <c r="J72" s="50">
        <f t="shared" si="3"/>
        <v>0</v>
      </c>
      <c r="K72" s="79"/>
      <c r="L72" s="50">
        <f t="shared" si="0"/>
        <v>0</v>
      </c>
      <c r="M72" s="79">
        <f t="shared" si="1"/>
        <v>2</v>
      </c>
      <c r="N72" s="76">
        <f t="shared" si="4"/>
        <v>197.564933334</v>
      </c>
      <c r="O72" s="87"/>
    </row>
    <row r="73" spans="1:15" ht="12.75">
      <c r="A73" s="7">
        <v>53</v>
      </c>
      <c r="B73" s="9" t="s">
        <v>151</v>
      </c>
      <c r="C73" s="3" t="s">
        <v>209</v>
      </c>
      <c r="D73" s="3" t="s">
        <v>153</v>
      </c>
      <c r="E73" s="11" t="s">
        <v>12</v>
      </c>
      <c r="F73" s="84">
        <v>98.782406082</v>
      </c>
      <c r="G73" s="9">
        <v>5</v>
      </c>
      <c r="H73" s="4">
        <f t="shared" si="2"/>
        <v>493.91203040999994</v>
      </c>
      <c r="I73" s="77">
        <v>7</v>
      </c>
      <c r="J73" s="50">
        <f t="shared" si="3"/>
        <v>691.476842574</v>
      </c>
      <c r="K73" s="79"/>
      <c r="L73" s="50">
        <f t="shared" si="0"/>
        <v>0</v>
      </c>
      <c r="M73" s="79">
        <f t="shared" si="1"/>
        <v>12</v>
      </c>
      <c r="N73" s="76">
        <f t="shared" si="4"/>
        <v>1185.388872984</v>
      </c>
      <c r="O73" s="87"/>
    </row>
    <row r="74" spans="1:15" ht="12.75">
      <c r="A74" s="7">
        <v>54</v>
      </c>
      <c r="B74" s="9" t="s">
        <v>33</v>
      </c>
      <c r="C74" s="3" t="s">
        <v>199</v>
      </c>
      <c r="D74" s="3" t="s">
        <v>175</v>
      </c>
      <c r="E74" s="11" t="s">
        <v>11</v>
      </c>
      <c r="F74" s="84">
        <v>175.3189393394</v>
      </c>
      <c r="G74" s="9">
        <v>14</v>
      </c>
      <c r="H74" s="4">
        <f t="shared" si="2"/>
        <v>2454.4651507516</v>
      </c>
      <c r="I74" s="77"/>
      <c r="J74" s="50">
        <f t="shared" si="3"/>
        <v>0</v>
      </c>
      <c r="K74" s="79">
        <v>7</v>
      </c>
      <c r="L74" s="50">
        <f t="shared" si="0"/>
        <v>1227.2325753758</v>
      </c>
      <c r="M74" s="79">
        <f t="shared" si="1"/>
        <v>7</v>
      </c>
      <c r="N74" s="76">
        <f t="shared" si="4"/>
        <v>1227.2325753758</v>
      </c>
      <c r="O74" s="87"/>
    </row>
    <row r="75" spans="1:15" ht="12.75">
      <c r="A75" s="7">
        <v>55</v>
      </c>
      <c r="B75" s="9" t="s">
        <v>33</v>
      </c>
      <c r="C75" s="5" t="s">
        <v>247</v>
      </c>
      <c r="D75" s="5" t="s">
        <v>248</v>
      </c>
      <c r="E75" s="11" t="s">
        <v>11</v>
      </c>
      <c r="F75" s="84">
        <v>175.052</v>
      </c>
      <c r="G75" s="9">
        <v>0</v>
      </c>
      <c r="H75" s="4">
        <f t="shared" si="2"/>
        <v>0</v>
      </c>
      <c r="I75" s="77">
        <v>51</v>
      </c>
      <c r="J75" s="50">
        <f t="shared" si="3"/>
        <v>8927.652</v>
      </c>
      <c r="K75" s="79"/>
      <c r="L75" s="50">
        <f t="shared" si="0"/>
        <v>0</v>
      </c>
      <c r="M75" s="79">
        <f t="shared" si="1"/>
        <v>51</v>
      </c>
      <c r="N75" s="76">
        <f t="shared" si="4"/>
        <v>8927.652</v>
      </c>
      <c r="O75" s="87"/>
    </row>
    <row r="76" spans="1:15" ht="12.75">
      <c r="A76" s="7">
        <v>56</v>
      </c>
      <c r="B76" s="9" t="s">
        <v>65</v>
      </c>
      <c r="C76" s="3" t="s">
        <v>200</v>
      </c>
      <c r="D76" s="3" t="s">
        <v>139</v>
      </c>
      <c r="E76" s="11" t="s">
        <v>66</v>
      </c>
      <c r="F76" s="84">
        <v>194.39755418</v>
      </c>
      <c r="G76" s="9">
        <v>0</v>
      </c>
      <c r="H76" s="4">
        <f t="shared" si="2"/>
        <v>0</v>
      </c>
      <c r="I76" s="77"/>
      <c r="J76" s="50">
        <f t="shared" si="3"/>
        <v>0</v>
      </c>
      <c r="K76" s="79"/>
      <c r="L76" s="50">
        <f t="shared" si="0"/>
        <v>0</v>
      </c>
      <c r="M76" s="79">
        <f t="shared" si="1"/>
        <v>0</v>
      </c>
      <c r="N76" s="76">
        <f t="shared" si="4"/>
        <v>0</v>
      </c>
      <c r="O76" s="87"/>
    </row>
    <row r="77" spans="1:15" ht="12.75">
      <c r="A77" s="7">
        <v>57</v>
      </c>
      <c r="B77" s="9" t="s">
        <v>65</v>
      </c>
      <c r="C77" s="3" t="s">
        <v>249</v>
      </c>
      <c r="D77" s="3" t="s">
        <v>170</v>
      </c>
      <c r="E77" s="11" t="s">
        <v>66</v>
      </c>
      <c r="F77" s="84">
        <v>198.420793919</v>
      </c>
      <c r="G77" s="9">
        <v>0</v>
      </c>
      <c r="H77" s="4">
        <f t="shared" si="2"/>
        <v>0</v>
      </c>
      <c r="I77" s="77">
        <v>20</v>
      </c>
      <c r="J77" s="50">
        <f t="shared" si="3"/>
        <v>3968.4158783800003</v>
      </c>
      <c r="K77" s="79"/>
      <c r="L77" s="50">
        <f t="shared" si="0"/>
        <v>0</v>
      </c>
      <c r="M77" s="79">
        <f t="shared" si="1"/>
        <v>20</v>
      </c>
      <c r="N77" s="76">
        <f>H77+J77-L77</f>
        <v>3968.4158783800003</v>
      </c>
      <c r="O77" s="87"/>
    </row>
    <row r="78" spans="1:15" ht="12.75">
      <c r="A78" s="7">
        <v>58</v>
      </c>
      <c r="B78" s="9" t="s">
        <v>32</v>
      </c>
      <c r="C78" s="3" t="s">
        <v>204</v>
      </c>
      <c r="D78" s="3" t="s">
        <v>167</v>
      </c>
      <c r="E78" s="11" t="s">
        <v>20</v>
      </c>
      <c r="F78" s="84">
        <v>1082.165850622</v>
      </c>
      <c r="G78" s="9">
        <v>3</v>
      </c>
      <c r="H78" s="4">
        <f t="shared" si="2"/>
        <v>3246.4975518660003</v>
      </c>
      <c r="I78" s="78">
        <v>5</v>
      </c>
      <c r="J78" s="50">
        <f t="shared" si="3"/>
        <v>5410.8292531100005</v>
      </c>
      <c r="K78" s="79"/>
      <c r="L78" s="50">
        <f t="shared" si="0"/>
        <v>0</v>
      </c>
      <c r="M78" s="79">
        <f t="shared" si="1"/>
        <v>8</v>
      </c>
      <c r="N78" s="76">
        <f>H78+J78-L78</f>
        <v>8657.326804976</v>
      </c>
      <c r="O78" s="87"/>
    </row>
    <row r="79" spans="1:15" ht="12.75">
      <c r="A79" s="7">
        <v>59</v>
      </c>
      <c r="B79" s="9" t="s">
        <v>32</v>
      </c>
      <c r="C79" s="3" t="s">
        <v>204</v>
      </c>
      <c r="D79" s="3" t="s">
        <v>167</v>
      </c>
      <c r="E79" s="11" t="s">
        <v>20</v>
      </c>
      <c r="F79" s="84">
        <v>1082.166</v>
      </c>
      <c r="G79" s="9">
        <v>2</v>
      </c>
      <c r="H79" s="4">
        <f t="shared" si="2"/>
        <v>2164.332</v>
      </c>
      <c r="I79" s="78"/>
      <c r="J79" s="50">
        <f t="shared" si="3"/>
        <v>0</v>
      </c>
      <c r="K79" s="79"/>
      <c r="L79" s="50">
        <f t="shared" si="0"/>
        <v>0</v>
      </c>
      <c r="M79" s="79">
        <f t="shared" si="1"/>
        <v>2</v>
      </c>
      <c r="N79" s="76">
        <f>H79+J79-L79</f>
        <v>2164.332</v>
      </c>
      <c r="O79" s="87"/>
    </row>
    <row r="80" spans="1:15" ht="12.75">
      <c r="A80" s="87"/>
      <c r="B80" s="13" t="s">
        <v>30</v>
      </c>
      <c r="C80" s="58"/>
      <c r="D80" s="58"/>
      <c r="E80" s="58"/>
      <c r="F80" s="84"/>
      <c r="G80" s="9"/>
      <c r="H80" s="30">
        <f>SUM(H12:H79)</f>
        <v>85496.82808401958</v>
      </c>
      <c r="I80" s="12"/>
      <c r="J80" s="52">
        <f>SUM(J12:J79)</f>
        <v>95226.22265713199</v>
      </c>
      <c r="K80" s="31"/>
      <c r="L80" s="52">
        <f>SUM(L12:L79)</f>
        <v>11522.5926830118</v>
      </c>
      <c r="M80" s="31"/>
      <c r="N80" s="52">
        <f>SUM(N12:N79)</f>
        <v>169200.4580581398</v>
      </c>
      <c r="O80" s="87"/>
    </row>
    <row r="81" spans="2:14" ht="12.75">
      <c r="B81" s="15"/>
      <c r="C81" s="62"/>
      <c r="D81" s="62"/>
      <c r="E81" s="62"/>
      <c r="F81" s="85"/>
      <c r="G81" s="41"/>
      <c r="H81" s="37"/>
      <c r="I81" s="18"/>
      <c r="J81" s="67"/>
      <c r="K81" s="36"/>
      <c r="L81" s="67"/>
      <c r="M81" s="36"/>
      <c r="N81" s="37"/>
    </row>
    <row r="82" spans="2:14" ht="12.75">
      <c r="B82" s="15"/>
      <c r="C82" s="62"/>
      <c r="D82" s="62"/>
      <c r="E82" s="62"/>
      <c r="F82" s="85"/>
      <c r="G82" s="41"/>
      <c r="H82" s="37"/>
      <c r="I82" s="18"/>
      <c r="J82" s="67"/>
      <c r="K82" s="36"/>
      <c r="L82" s="67"/>
      <c r="M82" s="36"/>
      <c r="N82" s="37"/>
    </row>
    <row r="83" spans="2:14" ht="12.75">
      <c r="B83" s="15"/>
      <c r="C83" s="62"/>
      <c r="D83" s="62"/>
      <c r="E83" s="62"/>
      <c r="F83" s="85"/>
      <c r="G83" s="41"/>
      <c r="H83" s="37"/>
      <c r="I83" s="18"/>
      <c r="J83" s="67"/>
      <c r="K83" s="36"/>
      <c r="L83" s="67"/>
      <c r="M83" s="36"/>
      <c r="N83" s="37"/>
    </row>
    <row r="84" spans="2:14" ht="12.75">
      <c r="B84" s="15"/>
      <c r="C84" s="62"/>
      <c r="D84" s="62"/>
      <c r="E84" s="62"/>
      <c r="F84" s="85"/>
      <c r="G84" s="41"/>
      <c r="H84" s="37"/>
      <c r="I84" s="18"/>
      <c r="J84" s="37"/>
      <c r="K84" s="36"/>
      <c r="L84" s="67"/>
      <c r="M84" s="36"/>
      <c r="N84" s="37"/>
    </row>
    <row r="85" spans="2:14" ht="15.75">
      <c r="B85" s="6" t="s">
        <v>177</v>
      </c>
      <c r="C85" s="8"/>
      <c r="D85" s="8"/>
      <c r="E85" s="42"/>
      <c r="F85" s="85"/>
      <c r="G85" s="41"/>
      <c r="H85" s="43"/>
      <c r="I85" s="18"/>
      <c r="J85" s="16"/>
      <c r="K85" s="8"/>
      <c r="L85" s="21"/>
      <c r="M85" s="8"/>
      <c r="N85" s="38"/>
    </row>
    <row r="86" spans="2:14" ht="15.75">
      <c r="B86" s="6"/>
      <c r="C86" s="8"/>
      <c r="D86" s="8"/>
      <c r="E86" s="42"/>
      <c r="F86" s="85"/>
      <c r="G86" s="41"/>
      <c r="H86" s="43"/>
      <c r="I86" s="18"/>
      <c r="J86" s="16"/>
      <c r="K86" s="8"/>
      <c r="L86" s="21"/>
      <c r="M86" s="8"/>
      <c r="N86" s="38"/>
    </row>
    <row r="87" spans="2:14" ht="15.75">
      <c r="B87" s="6" t="s">
        <v>35</v>
      </c>
      <c r="C87" s="6"/>
      <c r="D87" s="6"/>
      <c r="E87" s="44"/>
      <c r="F87" s="85"/>
      <c r="G87" s="41"/>
      <c r="H87" s="65"/>
      <c r="I87" s="18"/>
      <c r="J87" s="16"/>
      <c r="K87" s="8"/>
      <c r="L87" s="21"/>
      <c r="M87" s="8"/>
      <c r="N87" s="16"/>
    </row>
    <row r="88" spans="2:14" ht="15.75">
      <c r="B88" s="14" t="s">
        <v>36</v>
      </c>
      <c r="C88" s="6"/>
      <c r="D88" s="6"/>
      <c r="E88" s="44"/>
      <c r="F88" s="85"/>
      <c r="G88" s="41"/>
      <c r="H88" s="65"/>
      <c r="I88" s="18"/>
      <c r="J88" s="16"/>
      <c r="K88" s="8"/>
      <c r="L88" s="21"/>
      <c r="M88" s="8"/>
      <c r="N88" s="16"/>
    </row>
    <row r="89" spans="2:14" ht="12.75">
      <c r="B89" s="14" t="s">
        <v>178</v>
      </c>
      <c r="E89" s="19"/>
      <c r="F89" s="85"/>
      <c r="G89" s="41"/>
      <c r="H89" s="66"/>
      <c r="I89" s="18"/>
      <c r="L89" s="17"/>
      <c r="N89" s="17"/>
    </row>
    <row r="90" spans="2:14" ht="12.75">
      <c r="B90" s="14" t="s">
        <v>55</v>
      </c>
      <c r="E90" s="19"/>
      <c r="F90" s="85"/>
      <c r="G90" s="41"/>
      <c r="H90" s="66"/>
      <c r="I90" s="18"/>
      <c r="L90" s="17"/>
      <c r="N90" s="17"/>
    </row>
  </sheetData>
  <sheetProtection/>
  <mergeCells count="15">
    <mergeCell ref="C9:C11"/>
    <mergeCell ref="D9:D11"/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4">
      <selection activeCell="H17" sqref="H17"/>
    </sheetView>
  </sheetViews>
  <sheetFormatPr defaultColWidth="9.00390625" defaultRowHeight="12.75"/>
  <cols>
    <col min="1" max="1" width="5.00390625" style="0" customWidth="1"/>
    <col min="2" max="2" width="17.125" style="0" customWidth="1"/>
    <col min="5" max="5" width="7.625" style="0" customWidth="1"/>
    <col min="6" max="6" width="12.25390625" style="0" customWidth="1"/>
    <col min="7" max="7" width="8.25390625" style="0" customWidth="1"/>
    <col min="9" max="9" width="7.375" style="0" customWidth="1"/>
    <col min="11" max="11" width="6.875" style="0" customWidth="1"/>
    <col min="13" max="13" width="7.6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4.25">
      <c r="A5" s="104" t="s">
        <v>108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">
        <v>254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7" t="s">
        <v>50</v>
      </c>
      <c r="D9" s="110" t="s">
        <v>51</v>
      </c>
      <c r="E9" s="113" t="s">
        <v>2</v>
      </c>
      <c r="F9" s="117" t="s">
        <v>52</v>
      </c>
      <c r="G9" s="99" t="s">
        <v>3</v>
      </c>
      <c r="H9" s="99"/>
      <c r="I9" s="100" t="s">
        <v>4</v>
      </c>
      <c r="J9" s="100"/>
      <c r="K9" s="100" t="s">
        <v>63</v>
      </c>
      <c r="L9" s="100"/>
      <c r="M9" s="99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8"/>
      <c r="D10" s="111"/>
      <c r="E10" s="114"/>
      <c r="F10" s="118"/>
      <c r="G10" s="102" t="s">
        <v>235</v>
      </c>
      <c r="H10" s="102"/>
      <c r="I10" s="100"/>
      <c r="J10" s="100"/>
      <c r="K10" s="100"/>
      <c r="L10" s="100"/>
      <c r="M10" s="102" t="s">
        <v>255</v>
      </c>
      <c r="N10" s="105"/>
      <c r="O10" s="24" t="s">
        <v>61</v>
      </c>
    </row>
    <row r="11" spans="1:15" ht="25.5">
      <c r="A11" s="7" t="s">
        <v>1</v>
      </c>
      <c r="B11" s="7"/>
      <c r="C11" s="109"/>
      <c r="D11" s="112"/>
      <c r="E11" s="115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22.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136.0092</v>
      </c>
      <c r="G12" s="3">
        <v>17</v>
      </c>
      <c r="H12" s="4">
        <f>G12*F12</f>
        <v>2312.1564</v>
      </c>
      <c r="I12" s="79"/>
      <c r="J12" s="50"/>
      <c r="K12" s="79"/>
      <c r="L12" s="50">
        <f aca="true" t="shared" si="0" ref="L12:L18">K12*F12</f>
        <v>0</v>
      </c>
      <c r="M12" s="79">
        <f aca="true" t="shared" si="1" ref="M12:M70">G12++I12-K12</f>
        <v>17</v>
      </c>
      <c r="N12" s="76">
        <f aca="true" t="shared" si="2" ref="N12:N70">H12+J12-L12</f>
        <v>2312.1564</v>
      </c>
      <c r="O12" s="59" t="s">
        <v>252</v>
      </c>
    </row>
    <row r="13" spans="1:15" ht="12.75">
      <c r="A13" s="7">
        <v>2</v>
      </c>
      <c r="B13" s="9" t="s">
        <v>44</v>
      </c>
      <c r="C13" s="7" t="s">
        <v>195</v>
      </c>
      <c r="D13" s="7" t="s">
        <v>165</v>
      </c>
      <c r="E13" s="11" t="s">
        <v>12</v>
      </c>
      <c r="F13" s="83">
        <v>347.91896</v>
      </c>
      <c r="G13" s="3">
        <v>8</v>
      </c>
      <c r="H13" s="4">
        <f aca="true" t="shared" si="3" ref="H13:H70">G13*F13</f>
        <v>2783.35168</v>
      </c>
      <c r="I13" s="79"/>
      <c r="J13" s="50"/>
      <c r="K13" s="79"/>
      <c r="L13" s="50">
        <f t="shared" si="0"/>
        <v>0</v>
      </c>
      <c r="M13" s="79">
        <f t="shared" si="1"/>
        <v>8</v>
      </c>
      <c r="N13" s="76">
        <f t="shared" si="2"/>
        <v>2783.35168</v>
      </c>
      <c r="O13" s="59"/>
    </row>
    <row r="14" spans="1:15" ht="12.75">
      <c r="A14" s="7">
        <v>3</v>
      </c>
      <c r="B14" s="9" t="s">
        <v>21</v>
      </c>
      <c r="C14" s="3" t="s">
        <v>215</v>
      </c>
      <c r="D14" s="3" t="s">
        <v>216</v>
      </c>
      <c r="E14" s="11" t="s">
        <v>241</v>
      </c>
      <c r="F14" s="84">
        <v>1123.5535</v>
      </c>
      <c r="G14" s="9">
        <v>1</v>
      </c>
      <c r="H14" s="4">
        <f t="shared" si="3"/>
        <v>1123.5535</v>
      </c>
      <c r="I14" s="78"/>
      <c r="J14" s="50"/>
      <c r="K14" s="79"/>
      <c r="L14" s="50">
        <f t="shared" si="0"/>
        <v>0</v>
      </c>
      <c r="M14" s="79">
        <f t="shared" si="1"/>
        <v>1</v>
      </c>
      <c r="N14" s="76">
        <f t="shared" si="2"/>
        <v>1123.5535</v>
      </c>
      <c r="O14" s="4"/>
    </row>
    <row r="15" spans="1:15" ht="12.75">
      <c r="A15" s="7">
        <v>4</v>
      </c>
      <c r="B15" s="9" t="s">
        <v>21</v>
      </c>
      <c r="C15" s="3" t="s">
        <v>215</v>
      </c>
      <c r="D15" s="3" t="s">
        <v>216</v>
      </c>
      <c r="E15" s="11" t="s">
        <v>66</v>
      </c>
      <c r="F15" s="84">
        <v>225.77</v>
      </c>
      <c r="G15" s="9">
        <v>12</v>
      </c>
      <c r="H15" s="4">
        <f t="shared" si="3"/>
        <v>2709.2400000000002</v>
      </c>
      <c r="I15" s="78"/>
      <c r="J15" s="50"/>
      <c r="K15" s="79"/>
      <c r="L15" s="50">
        <f t="shared" si="0"/>
        <v>0</v>
      </c>
      <c r="M15" s="79">
        <f t="shared" si="1"/>
        <v>12</v>
      </c>
      <c r="N15" s="76">
        <f t="shared" si="2"/>
        <v>2709.2400000000002</v>
      </c>
      <c r="O15" s="4"/>
    </row>
    <row r="16" spans="1:15" ht="12.75">
      <c r="A16" s="7">
        <v>5</v>
      </c>
      <c r="B16" s="9" t="s">
        <v>15</v>
      </c>
      <c r="C16" s="7" t="s">
        <v>217</v>
      </c>
      <c r="D16" s="3" t="s">
        <v>218</v>
      </c>
      <c r="E16" s="11" t="s">
        <v>11</v>
      </c>
      <c r="F16" s="84">
        <v>422.69045445</v>
      </c>
      <c r="G16" s="9">
        <v>7</v>
      </c>
      <c r="H16" s="4">
        <f t="shared" si="3"/>
        <v>2958.83318115</v>
      </c>
      <c r="I16" s="78"/>
      <c r="J16" s="50"/>
      <c r="K16" s="79"/>
      <c r="L16" s="50">
        <f t="shared" si="0"/>
        <v>0</v>
      </c>
      <c r="M16" s="79">
        <f t="shared" si="1"/>
        <v>7</v>
      </c>
      <c r="N16" s="76">
        <f t="shared" si="2"/>
        <v>2958.83318115</v>
      </c>
      <c r="O16" s="4"/>
    </row>
    <row r="17" spans="1:15" ht="12.75">
      <c r="A17" s="7">
        <v>6</v>
      </c>
      <c r="B17" s="9" t="s">
        <v>38</v>
      </c>
      <c r="C17" s="3" t="s">
        <v>240</v>
      </c>
      <c r="D17" s="3" t="s">
        <v>153</v>
      </c>
      <c r="E17" s="11" t="s">
        <v>241</v>
      </c>
      <c r="F17" s="84">
        <v>640.1275</v>
      </c>
      <c r="G17" s="9">
        <v>1.2</v>
      </c>
      <c r="H17" s="4">
        <f t="shared" si="3"/>
        <v>768.153</v>
      </c>
      <c r="I17" s="78"/>
      <c r="J17" s="50"/>
      <c r="K17" s="79"/>
      <c r="L17" s="50">
        <f t="shared" si="0"/>
        <v>0</v>
      </c>
      <c r="M17" s="79">
        <f t="shared" si="1"/>
        <v>1.2</v>
      </c>
      <c r="N17" s="76">
        <f t="shared" si="2"/>
        <v>768.153</v>
      </c>
      <c r="O17" s="4"/>
    </row>
    <row r="18" spans="1:15" ht="12.75">
      <c r="A18" s="7">
        <v>7</v>
      </c>
      <c r="B18" s="9" t="s">
        <v>38</v>
      </c>
      <c r="C18" s="3" t="s">
        <v>253</v>
      </c>
      <c r="D18" s="3" t="s">
        <v>214</v>
      </c>
      <c r="E18" s="11" t="s">
        <v>66</v>
      </c>
      <c r="F18" s="84">
        <v>131.61</v>
      </c>
      <c r="G18" s="9">
        <v>13</v>
      </c>
      <c r="H18" s="4">
        <f t="shared" si="3"/>
        <v>1710.9300000000003</v>
      </c>
      <c r="I18" s="78"/>
      <c r="J18" s="50"/>
      <c r="K18" s="79">
        <v>5</v>
      </c>
      <c r="L18" s="50">
        <f t="shared" si="0"/>
        <v>658.0500000000001</v>
      </c>
      <c r="M18" s="79">
        <f t="shared" si="1"/>
        <v>8</v>
      </c>
      <c r="N18" s="76">
        <f t="shared" si="2"/>
        <v>1052.88</v>
      </c>
      <c r="O18" s="4"/>
    </row>
    <row r="19" spans="1:15" ht="12.75">
      <c r="A19" s="7">
        <v>8</v>
      </c>
      <c r="B19" s="9" t="s">
        <v>22</v>
      </c>
      <c r="C19" s="7" t="s">
        <v>196</v>
      </c>
      <c r="D19" s="3" t="s">
        <v>173</v>
      </c>
      <c r="E19" s="11" t="s">
        <v>11</v>
      </c>
      <c r="F19" s="84">
        <v>147.25725</v>
      </c>
      <c r="G19" s="9">
        <v>3</v>
      </c>
      <c r="H19" s="4">
        <f t="shared" si="3"/>
        <v>441.77175</v>
      </c>
      <c r="I19" s="78"/>
      <c r="J19" s="50"/>
      <c r="K19" s="79"/>
      <c r="L19" s="50">
        <f aca="true" t="shared" si="4" ref="L19:L70">K19*F19</f>
        <v>0</v>
      </c>
      <c r="M19" s="79">
        <f t="shared" si="1"/>
        <v>3</v>
      </c>
      <c r="N19" s="76">
        <f t="shared" si="2"/>
        <v>441.77175</v>
      </c>
      <c r="O19" s="4"/>
    </row>
    <row r="20" spans="1:15" ht="12.75">
      <c r="A20" s="7">
        <v>9</v>
      </c>
      <c r="B20" s="9" t="s">
        <v>39</v>
      </c>
      <c r="C20" s="7" t="s">
        <v>156</v>
      </c>
      <c r="D20" s="3" t="s">
        <v>116</v>
      </c>
      <c r="E20" s="11" t="s">
        <v>12</v>
      </c>
      <c r="F20" s="84">
        <v>329.269583333</v>
      </c>
      <c r="G20" s="9">
        <v>1</v>
      </c>
      <c r="H20" s="4">
        <f t="shared" si="3"/>
        <v>329.269583333</v>
      </c>
      <c r="I20" s="78"/>
      <c r="J20" s="50"/>
      <c r="K20" s="79"/>
      <c r="L20" s="50">
        <f t="shared" si="4"/>
        <v>0</v>
      </c>
      <c r="M20" s="79">
        <f t="shared" si="1"/>
        <v>1</v>
      </c>
      <c r="N20" s="76">
        <f t="shared" si="2"/>
        <v>329.269583333</v>
      </c>
      <c r="O20" s="4"/>
    </row>
    <row r="21" spans="1:15" ht="12.75">
      <c r="A21" s="7">
        <v>10</v>
      </c>
      <c r="B21" s="9" t="s">
        <v>39</v>
      </c>
      <c r="C21" s="7" t="s">
        <v>156</v>
      </c>
      <c r="D21" s="3" t="s">
        <v>116</v>
      </c>
      <c r="E21" s="11" t="s">
        <v>12</v>
      </c>
      <c r="F21" s="84">
        <v>285.315294118</v>
      </c>
      <c r="G21" s="9">
        <v>2</v>
      </c>
      <c r="H21" s="4">
        <f t="shared" si="3"/>
        <v>570.630588236</v>
      </c>
      <c r="I21" s="78"/>
      <c r="J21" s="50"/>
      <c r="K21" s="79"/>
      <c r="L21" s="50">
        <f t="shared" si="4"/>
        <v>0</v>
      </c>
      <c r="M21" s="79">
        <f t="shared" si="1"/>
        <v>2</v>
      </c>
      <c r="N21" s="76">
        <f t="shared" si="2"/>
        <v>570.630588236</v>
      </c>
      <c r="O21" s="4"/>
    </row>
    <row r="22" spans="1:15" ht="12.75">
      <c r="A22" s="7">
        <v>11</v>
      </c>
      <c r="B22" s="9" t="s">
        <v>16</v>
      </c>
      <c r="C22" s="3" t="s">
        <v>220</v>
      </c>
      <c r="D22" s="3" t="s">
        <v>214</v>
      </c>
      <c r="E22" s="11" t="s">
        <v>11</v>
      </c>
      <c r="F22" s="84">
        <v>274.166875</v>
      </c>
      <c r="G22" s="9">
        <v>3</v>
      </c>
      <c r="H22" s="4">
        <f t="shared" si="3"/>
        <v>822.500625</v>
      </c>
      <c r="I22" s="78"/>
      <c r="J22" s="50"/>
      <c r="K22" s="79"/>
      <c r="L22" s="50">
        <f t="shared" si="4"/>
        <v>0</v>
      </c>
      <c r="M22" s="79">
        <f t="shared" si="1"/>
        <v>3</v>
      </c>
      <c r="N22" s="76">
        <f t="shared" si="2"/>
        <v>822.500625</v>
      </c>
      <c r="O22" s="4"/>
    </row>
    <row r="23" spans="1:15" ht="12.75">
      <c r="A23" s="7">
        <v>12</v>
      </c>
      <c r="B23" s="9" t="s">
        <v>14</v>
      </c>
      <c r="C23" s="7" t="s">
        <v>233</v>
      </c>
      <c r="D23" s="3" t="s">
        <v>147</v>
      </c>
      <c r="E23" s="11" t="s">
        <v>11</v>
      </c>
      <c r="F23" s="84">
        <v>133.41765</v>
      </c>
      <c r="G23" s="9">
        <v>20</v>
      </c>
      <c r="H23" s="4">
        <f t="shared" si="3"/>
        <v>2668.353</v>
      </c>
      <c r="I23" s="78"/>
      <c r="J23" s="50"/>
      <c r="K23" s="79"/>
      <c r="L23" s="50">
        <f t="shared" si="4"/>
        <v>0</v>
      </c>
      <c r="M23" s="79">
        <f t="shared" si="1"/>
        <v>20</v>
      </c>
      <c r="N23" s="76">
        <f t="shared" si="2"/>
        <v>2668.353</v>
      </c>
      <c r="O23" s="4"/>
    </row>
    <row r="24" spans="1:15" ht="12.75">
      <c r="A24" s="7">
        <v>13</v>
      </c>
      <c r="B24" s="9" t="s">
        <v>13</v>
      </c>
      <c r="C24" s="7" t="s">
        <v>242</v>
      </c>
      <c r="D24" s="3" t="s">
        <v>243</v>
      </c>
      <c r="E24" s="11" t="s">
        <v>12</v>
      </c>
      <c r="F24" s="84">
        <v>347.919</v>
      </c>
      <c r="G24" s="9">
        <v>12</v>
      </c>
      <c r="H24" s="4">
        <f t="shared" si="3"/>
        <v>4175.028</v>
      </c>
      <c r="I24" s="78"/>
      <c r="J24" s="50"/>
      <c r="K24" s="79"/>
      <c r="L24" s="50">
        <f t="shared" si="4"/>
        <v>0</v>
      </c>
      <c r="M24" s="79">
        <f t="shared" si="1"/>
        <v>12</v>
      </c>
      <c r="N24" s="76">
        <f t="shared" si="2"/>
        <v>4175.028</v>
      </c>
      <c r="O24" s="4"/>
    </row>
    <row r="25" spans="1:15" ht="12.75">
      <c r="A25" s="7">
        <v>14</v>
      </c>
      <c r="B25" s="9" t="s">
        <v>23</v>
      </c>
      <c r="C25" s="3">
        <v>51116</v>
      </c>
      <c r="D25" s="3" t="s">
        <v>188</v>
      </c>
      <c r="E25" s="11" t="s">
        <v>12</v>
      </c>
      <c r="F25" s="84">
        <v>158.895090909</v>
      </c>
      <c r="G25" s="9">
        <v>3</v>
      </c>
      <c r="H25" s="4">
        <f t="shared" si="3"/>
        <v>476.685272727</v>
      </c>
      <c r="I25" s="77"/>
      <c r="J25" s="50"/>
      <c r="K25" s="79">
        <v>3</v>
      </c>
      <c r="L25" s="50">
        <f t="shared" si="4"/>
        <v>476.685272727</v>
      </c>
      <c r="M25" s="79">
        <f t="shared" si="1"/>
        <v>0</v>
      </c>
      <c r="N25" s="76">
        <f t="shared" si="2"/>
        <v>0</v>
      </c>
      <c r="O25" s="4"/>
    </row>
    <row r="26" spans="1:15" ht="12.75">
      <c r="A26" s="7">
        <v>15</v>
      </c>
      <c r="B26" s="9" t="s">
        <v>23</v>
      </c>
      <c r="C26" s="3">
        <v>40816</v>
      </c>
      <c r="D26" s="3" t="s">
        <v>103</v>
      </c>
      <c r="E26" s="11" t="s">
        <v>12</v>
      </c>
      <c r="F26" s="84">
        <v>158.894343434</v>
      </c>
      <c r="G26" s="9">
        <v>4</v>
      </c>
      <c r="H26" s="4">
        <f t="shared" si="3"/>
        <v>635.577373736</v>
      </c>
      <c r="I26" s="77"/>
      <c r="J26" s="50"/>
      <c r="K26" s="79">
        <v>4</v>
      </c>
      <c r="L26" s="50">
        <f t="shared" si="4"/>
        <v>635.577373736</v>
      </c>
      <c r="M26" s="79">
        <f t="shared" si="1"/>
        <v>0</v>
      </c>
      <c r="N26" s="76">
        <f t="shared" si="2"/>
        <v>0</v>
      </c>
      <c r="O26" s="4"/>
    </row>
    <row r="27" spans="1:15" ht="12.75">
      <c r="A27" s="7">
        <v>16</v>
      </c>
      <c r="B27" s="9" t="s">
        <v>26</v>
      </c>
      <c r="C27" s="3">
        <v>51116</v>
      </c>
      <c r="D27" s="3" t="s">
        <v>188</v>
      </c>
      <c r="E27" s="11" t="s">
        <v>11</v>
      </c>
      <c r="F27" s="84">
        <v>82.39</v>
      </c>
      <c r="G27" s="9">
        <v>12</v>
      </c>
      <c r="H27" s="4">
        <f t="shared" si="3"/>
        <v>988.6800000000001</v>
      </c>
      <c r="I27" s="77"/>
      <c r="J27" s="50"/>
      <c r="K27" s="79"/>
      <c r="L27" s="50">
        <f t="shared" si="4"/>
        <v>0</v>
      </c>
      <c r="M27" s="79">
        <f t="shared" si="1"/>
        <v>12</v>
      </c>
      <c r="N27" s="76">
        <f t="shared" si="2"/>
        <v>988.6800000000001</v>
      </c>
      <c r="O27" s="4"/>
    </row>
    <row r="28" spans="1:15" ht="24">
      <c r="A28" s="7">
        <v>17</v>
      </c>
      <c r="B28" s="9" t="s">
        <v>159</v>
      </c>
      <c r="C28" s="2">
        <v>11016</v>
      </c>
      <c r="D28" s="2" t="s">
        <v>169</v>
      </c>
      <c r="E28" s="11" t="s">
        <v>12</v>
      </c>
      <c r="F28" s="84">
        <v>85.921004829</v>
      </c>
      <c r="G28" s="9">
        <v>28</v>
      </c>
      <c r="H28" s="4">
        <f t="shared" si="3"/>
        <v>2405.788135212</v>
      </c>
      <c r="I28" s="77"/>
      <c r="J28" s="50"/>
      <c r="K28" s="79">
        <v>10</v>
      </c>
      <c r="L28" s="50">
        <f t="shared" si="4"/>
        <v>859.21004829</v>
      </c>
      <c r="M28" s="79">
        <f t="shared" si="1"/>
        <v>18</v>
      </c>
      <c r="N28" s="76">
        <f t="shared" si="2"/>
        <v>1546.5780869219998</v>
      </c>
      <c r="O28" s="4"/>
    </row>
    <row r="29" spans="1:15" ht="24">
      <c r="A29" s="7">
        <v>18</v>
      </c>
      <c r="B29" s="9" t="s">
        <v>159</v>
      </c>
      <c r="C29" s="2">
        <v>11016</v>
      </c>
      <c r="D29" s="2" t="s">
        <v>169</v>
      </c>
      <c r="E29" s="11" t="s">
        <v>12</v>
      </c>
      <c r="F29" s="84">
        <v>85.921</v>
      </c>
      <c r="G29" s="9">
        <v>64</v>
      </c>
      <c r="H29" s="4">
        <f t="shared" si="3"/>
        <v>5498.944</v>
      </c>
      <c r="I29" s="77"/>
      <c r="J29" s="50"/>
      <c r="K29" s="79"/>
      <c r="L29" s="50">
        <f t="shared" si="4"/>
        <v>0</v>
      </c>
      <c r="M29" s="79">
        <f t="shared" si="1"/>
        <v>64</v>
      </c>
      <c r="N29" s="76">
        <f t="shared" si="2"/>
        <v>5498.944</v>
      </c>
      <c r="O29" s="4"/>
    </row>
    <row r="30" spans="1:15" ht="24">
      <c r="A30" s="7">
        <v>19</v>
      </c>
      <c r="B30" s="9" t="s">
        <v>160</v>
      </c>
      <c r="C30" s="3">
        <v>10616</v>
      </c>
      <c r="D30" s="3" t="s">
        <v>141</v>
      </c>
      <c r="E30" s="11" t="s">
        <v>12</v>
      </c>
      <c r="F30" s="84">
        <v>85.921</v>
      </c>
      <c r="G30" s="9">
        <v>34</v>
      </c>
      <c r="H30" s="4">
        <f t="shared" si="3"/>
        <v>2921.3140000000003</v>
      </c>
      <c r="I30" s="77"/>
      <c r="J30" s="50"/>
      <c r="K30" s="79"/>
      <c r="L30" s="50">
        <f t="shared" si="4"/>
        <v>0</v>
      </c>
      <c r="M30" s="79">
        <f t="shared" si="1"/>
        <v>34</v>
      </c>
      <c r="N30" s="76">
        <f t="shared" si="2"/>
        <v>2921.3140000000003</v>
      </c>
      <c r="O30" s="4"/>
    </row>
    <row r="31" spans="1:15" ht="24">
      <c r="A31" s="7">
        <v>20</v>
      </c>
      <c r="B31" s="9" t="s">
        <v>160</v>
      </c>
      <c r="C31" s="3">
        <v>21016</v>
      </c>
      <c r="D31" s="3" t="s">
        <v>169</v>
      </c>
      <c r="E31" s="11" t="s">
        <v>12</v>
      </c>
      <c r="F31" s="84">
        <v>85.921004968</v>
      </c>
      <c r="G31" s="9">
        <v>79</v>
      </c>
      <c r="H31" s="4">
        <f t="shared" si="3"/>
        <v>6787.759392472</v>
      </c>
      <c r="I31" s="77"/>
      <c r="J31" s="50"/>
      <c r="K31" s="79"/>
      <c r="L31" s="50">
        <f t="shared" si="4"/>
        <v>0</v>
      </c>
      <c r="M31" s="79">
        <f t="shared" si="1"/>
        <v>79</v>
      </c>
      <c r="N31" s="76">
        <f t="shared" si="2"/>
        <v>6787.759392472</v>
      </c>
      <c r="O31" s="4"/>
    </row>
    <row r="32" spans="1:15" ht="12.75">
      <c r="A32" s="7">
        <v>21</v>
      </c>
      <c r="B32" s="9" t="s">
        <v>230</v>
      </c>
      <c r="C32" s="3">
        <v>81116</v>
      </c>
      <c r="D32" s="3" t="s">
        <v>188</v>
      </c>
      <c r="E32" s="11" t="s">
        <v>11</v>
      </c>
      <c r="F32" s="84">
        <v>82.39</v>
      </c>
      <c r="G32" s="9">
        <v>11</v>
      </c>
      <c r="H32" s="4">
        <f t="shared" si="3"/>
        <v>906.29</v>
      </c>
      <c r="I32" s="77"/>
      <c r="J32" s="50"/>
      <c r="K32" s="79"/>
      <c r="L32" s="50">
        <f t="shared" si="4"/>
        <v>0</v>
      </c>
      <c r="M32" s="79">
        <f t="shared" si="1"/>
        <v>11</v>
      </c>
      <c r="N32" s="76">
        <f t="shared" si="2"/>
        <v>906.29</v>
      </c>
      <c r="O32" s="4"/>
    </row>
    <row r="33" spans="1:15" ht="12.75">
      <c r="A33" s="7">
        <v>22</v>
      </c>
      <c r="B33" s="9" t="s">
        <v>230</v>
      </c>
      <c r="C33" s="3">
        <v>50716</v>
      </c>
      <c r="D33" s="3" t="s">
        <v>170</v>
      </c>
      <c r="E33" s="11" t="s">
        <v>11</v>
      </c>
      <c r="F33" s="84">
        <v>82.39</v>
      </c>
      <c r="G33" s="9">
        <v>30</v>
      </c>
      <c r="H33" s="4">
        <f t="shared" si="3"/>
        <v>2471.7</v>
      </c>
      <c r="I33" s="77"/>
      <c r="J33" s="50"/>
      <c r="K33" s="79"/>
      <c r="L33" s="50">
        <f t="shared" si="4"/>
        <v>0</v>
      </c>
      <c r="M33" s="79">
        <f t="shared" si="1"/>
        <v>30</v>
      </c>
      <c r="N33" s="76">
        <f t="shared" si="2"/>
        <v>2471.7</v>
      </c>
      <c r="O33" s="4"/>
    </row>
    <row r="34" spans="1:15" ht="12.75">
      <c r="A34" s="7">
        <v>23</v>
      </c>
      <c r="B34" s="9" t="s">
        <v>158</v>
      </c>
      <c r="C34" s="5">
        <v>10416</v>
      </c>
      <c r="D34" s="5" t="s">
        <v>152</v>
      </c>
      <c r="E34" s="11" t="s">
        <v>12</v>
      </c>
      <c r="F34" s="84">
        <v>85.921</v>
      </c>
      <c r="G34" s="9">
        <v>21</v>
      </c>
      <c r="H34" s="4">
        <f t="shared" si="3"/>
        <v>1804.3410000000001</v>
      </c>
      <c r="I34" s="77"/>
      <c r="J34" s="50"/>
      <c r="K34" s="79"/>
      <c r="L34" s="50">
        <f t="shared" si="4"/>
        <v>0</v>
      </c>
      <c r="M34" s="79">
        <f t="shared" si="1"/>
        <v>21</v>
      </c>
      <c r="N34" s="76">
        <f t="shared" si="2"/>
        <v>1804.3410000000001</v>
      </c>
      <c r="O34" s="4"/>
    </row>
    <row r="35" spans="1:15" ht="12.75">
      <c r="A35" s="7">
        <v>24</v>
      </c>
      <c r="B35" s="9" t="s">
        <v>158</v>
      </c>
      <c r="C35" s="5">
        <v>21016</v>
      </c>
      <c r="D35" s="5" t="s">
        <v>169</v>
      </c>
      <c r="E35" s="11" t="s">
        <v>12</v>
      </c>
      <c r="F35" s="84">
        <v>85.920988334</v>
      </c>
      <c r="G35" s="9">
        <v>51</v>
      </c>
      <c r="H35" s="4">
        <f t="shared" si="3"/>
        <v>4381.970405034</v>
      </c>
      <c r="I35" s="77"/>
      <c r="J35" s="50"/>
      <c r="K35" s="79"/>
      <c r="L35" s="50">
        <f t="shared" si="4"/>
        <v>0</v>
      </c>
      <c r="M35" s="79">
        <f t="shared" si="1"/>
        <v>51</v>
      </c>
      <c r="N35" s="76">
        <f t="shared" si="2"/>
        <v>4381.970405034</v>
      </c>
      <c r="O35" s="50"/>
    </row>
    <row r="36" spans="1:15" ht="12.75">
      <c r="A36" s="7">
        <v>25</v>
      </c>
      <c r="B36" s="9" t="s">
        <v>24</v>
      </c>
      <c r="C36" s="5">
        <v>51116</v>
      </c>
      <c r="D36" s="5" t="s">
        <v>188</v>
      </c>
      <c r="E36" s="11" t="s">
        <v>31</v>
      </c>
      <c r="F36" s="84">
        <v>82.39</v>
      </c>
      <c r="G36" s="9">
        <v>7</v>
      </c>
      <c r="H36" s="4">
        <f t="shared" si="3"/>
        <v>576.73</v>
      </c>
      <c r="I36" s="77"/>
      <c r="J36" s="50"/>
      <c r="K36" s="79"/>
      <c r="L36" s="50">
        <f t="shared" si="4"/>
        <v>0</v>
      </c>
      <c r="M36" s="79">
        <f t="shared" si="1"/>
        <v>7</v>
      </c>
      <c r="N36" s="76">
        <f t="shared" si="2"/>
        <v>576.73</v>
      </c>
      <c r="O36" s="4"/>
    </row>
    <row r="37" spans="1:15" ht="12.75">
      <c r="A37" s="7">
        <v>26</v>
      </c>
      <c r="B37" s="9" t="s">
        <v>24</v>
      </c>
      <c r="C37" s="5">
        <v>30716</v>
      </c>
      <c r="D37" s="5" t="s">
        <v>170</v>
      </c>
      <c r="E37" s="11" t="s">
        <v>31</v>
      </c>
      <c r="F37" s="84">
        <v>82.39</v>
      </c>
      <c r="G37" s="9">
        <v>24</v>
      </c>
      <c r="H37" s="4">
        <f t="shared" si="3"/>
        <v>1977.3600000000001</v>
      </c>
      <c r="I37" s="77"/>
      <c r="J37" s="50"/>
      <c r="K37" s="79"/>
      <c r="L37" s="50">
        <f t="shared" si="4"/>
        <v>0</v>
      </c>
      <c r="M37" s="79">
        <f t="shared" si="1"/>
        <v>24</v>
      </c>
      <c r="N37" s="76">
        <f t="shared" si="2"/>
        <v>1977.3600000000001</v>
      </c>
      <c r="O37" s="50"/>
    </row>
    <row r="38" spans="1:15" ht="12.75">
      <c r="A38" s="7">
        <v>27</v>
      </c>
      <c r="B38" s="9" t="s">
        <v>18</v>
      </c>
      <c r="C38" s="95" t="s">
        <v>244</v>
      </c>
      <c r="D38" s="5" t="s">
        <v>175</v>
      </c>
      <c r="E38" s="11" t="s">
        <v>11</v>
      </c>
      <c r="F38" s="84">
        <v>190.46</v>
      </c>
      <c r="G38" s="9">
        <v>6</v>
      </c>
      <c r="H38" s="4">
        <f t="shared" si="3"/>
        <v>1142.76</v>
      </c>
      <c r="I38" s="77"/>
      <c r="J38" s="50"/>
      <c r="K38" s="79">
        <v>6</v>
      </c>
      <c r="L38" s="50">
        <f t="shared" si="4"/>
        <v>1142.76</v>
      </c>
      <c r="M38" s="79">
        <f t="shared" si="1"/>
        <v>0</v>
      </c>
      <c r="N38" s="76">
        <f t="shared" si="2"/>
        <v>0</v>
      </c>
      <c r="O38" s="4"/>
    </row>
    <row r="39" spans="1:15" ht="12.75">
      <c r="A39" s="7">
        <v>28</v>
      </c>
      <c r="B39" s="9" t="s">
        <v>27</v>
      </c>
      <c r="C39" s="95" t="s">
        <v>237</v>
      </c>
      <c r="D39" s="5" t="s">
        <v>149</v>
      </c>
      <c r="E39" s="11" t="s">
        <v>66</v>
      </c>
      <c r="F39" s="84">
        <v>193.67</v>
      </c>
      <c r="G39" s="9">
        <v>2</v>
      </c>
      <c r="H39" s="4">
        <f t="shared" si="3"/>
        <v>387.34</v>
      </c>
      <c r="I39" s="77"/>
      <c r="J39" s="50"/>
      <c r="K39" s="79">
        <v>2</v>
      </c>
      <c r="L39" s="50">
        <f t="shared" si="4"/>
        <v>387.34</v>
      </c>
      <c r="M39" s="79">
        <f t="shared" si="1"/>
        <v>0</v>
      </c>
      <c r="N39" s="76">
        <f t="shared" si="2"/>
        <v>0</v>
      </c>
      <c r="O39" s="4"/>
    </row>
    <row r="40" spans="1:15" ht="12.75">
      <c r="A40" s="7">
        <v>29</v>
      </c>
      <c r="B40" s="9" t="s">
        <v>27</v>
      </c>
      <c r="C40" s="95" t="s">
        <v>237</v>
      </c>
      <c r="D40" s="5" t="s">
        <v>149</v>
      </c>
      <c r="E40" s="11" t="s">
        <v>66</v>
      </c>
      <c r="F40" s="84">
        <v>191.134105263</v>
      </c>
      <c r="G40" s="9">
        <v>4</v>
      </c>
      <c r="H40" s="4">
        <f t="shared" si="3"/>
        <v>764.536421052</v>
      </c>
      <c r="I40" s="77"/>
      <c r="J40" s="50"/>
      <c r="K40" s="79">
        <v>4</v>
      </c>
      <c r="L40" s="50">
        <f t="shared" si="4"/>
        <v>764.536421052</v>
      </c>
      <c r="M40" s="79">
        <f t="shared" si="1"/>
        <v>0</v>
      </c>
      <c r="N40" s="76">
        <f t="shared" si="2"/>
        <v>0</v>
      </c>
      <c r="O40" s="4"/>
    </row>
    <row r="41" spans="1:15" ht="12.75">
      <c r="A41" s="7">
        <v>30</v>
      </c>
      <c r="B41" s="9" t="s">
        <v>9</v>
      </c>
      <c r="C41" s="5" t="s">
        <v>236</v>
      </c>
      <c r="D41" s="5" t="s">
        <v>149</v>
      </c>
      <c r="E41" s="11" t="s">
        <v>12</v>
      </c>
      <c r="F41" s="84">
        <v>174.035502686</v>
      </c>
      <c r="G41" s="9">
        <v>25</v>
      </c>
      <c r="H41" s="4">
        <f t="shared" si="3"/>
        <v>4350.88756715</v>
      </c>
      <c r="I41" s="77"/>
      <c r="J41" s="50"/>
      <c r="K41" s="79"/>
      <c r="L41" s="50">
        <f t="shared" si="4"/>
        <v>0</v>
      </c>
      <c r="M41" s="79">
        <f t="shared" si="1"/>
        <v>25</v>
      </c>
      <c r="N41" s="76">
        <f t="shared" si="2"/>
        <v>4350.88756715</v>
      </c>
      <c r="O41" s="4"/>
    </row>
    <row r="42" spans="1:15" ht="12.75">
      <c r="A42" s="7">
        <v>31</v>
      </c>
      <c r="B42" s="9" t="s">
        <v>9</v>
      </c>
      <c r="C42" s="5" t="s">
        <v>236</v>
      </c>
      <c r="D42" s="5" t="s">
        <v>149</v>
      </c>
      <c r="E42" s="11" t="s">
        <v>12</v>
      </c>
      <c r="F42" s="84">
        <v>174.035454545</v>
      </c>
      <c r="G42" s="9">
        <v>12</v>
      </c>
      <c r="H42" s="4">
        <f t="shared" si="3"/>
        <v>2088.42545454</v>
      </c>
      <c r="I42" s="77"/>
      <c r="J42" s="50"/>
      <c r="K42" s="79"/>
      <c r="L42" s="50">
        <f t="shared" si="4"/>
        <v>0</v>
      </c>
      <c r="M42" s="79">
        <f t="shared" si="1"/>
        <v>12</v>
      </c>
      <c r="N42" s="76">
        <f t="shared" si="2"/>
        <v>2088.42545454</v>
      </c>
      <c r="O42" s="4"/>
    </row>
    <row r="43" spans="1:15" ht="12.75">
      <c r="A43" s="7">
        <v>32</v>
      </c>
      <c r="B43" s="9" t="s">
        <v>29</v>
      </c>
      <c r="C43" s="5">
        <v>10316</v>
      </c>
      <c r="D43" s="5" t="s">
        <v>169</v>
      </c>
      <c r="E43" s="11" t="s">
        <v>11</v>
      </c>
      <c r="F43" s="84">
        <v>82.312962963</v>
      </c>
      <c r="G43" s="9">
        <v>6</v>
      </c>
      <c r="H43" s="4">
        <f t="shared" si="3"/>
        <v>493.877777778</v>
      </c>
      <c r="I43" s="77"/>
      <c r="J43" s="50"/>
      <c r="K43" s="79"/>
      <c r="L43" s="50">
        <f t="shared" si="4"/>
        <v>0</v>
      </c>
      <c r="M43" s="79">
        <f t="shared" si="1"/>
        <v>6</v>
      </c>
      <c r="N43" s="76">
        <f t="shared" si="2"/>
        <v>493.877777778</v>
      </c>
      <c r="O43" s="4"/>
    </row>
    <row r="44" spans="1:15" ht="12.75">
      <c r="A44" s="7">
        <v>33</v>
      </c>
      <c r="B44" s="9" t="s">
        <v>29</v>
      </c>
      <c r="C44" s="5">
        <v>20716</v>
      </c>
      <c r="D44" s="5" t="s">
        <v>246</v>
      </c>
      <c r="E44" s="11" t="s">
        <v>11</v>
      </c>
      <c r="F44" s="84">
        <v>82.315083333</v>
      </c>
      <c r="G44" s="9">
        <v>2</v>
      </c>
      <c r="H44" s="4">
        <f t="shared" si="3"/>
        <v>164.630166666</v>
      </c>
      <c r="I44" s="77"/>
      <c r="J44" s="50"/>
      <c r="K44" s="79">
        <v>2</v>
      </c>
      <c r="L44" s="50">
        <f t="shared" si="4"/>
        <v>164.630166666</v>
      </c>
      <c r="M44" s="79">
        <f t="shared" si="1"/>
        <v>0</v>
      </c>
      <c r="N44" s="76">
        <f t="shared" si="2"/>
        <v>0</v>
      </c>
      <c r="O44" s="4"/>
    </row>
    <row r="45" spans="1:15" ht="12.75">
      <c r="A45" s="7">
        <v>34</v>
      </c>
      <c r="B45" s="9" t="s">
        <v>19</v>
      </c>
      <c r="C45" s="5">
        <v>10216</v>
      </c>
      <c r="D45" s="5" t="s">
        <v>161</v>
      </c>
      <c r="E45" s="11" t="s">
        <v>12</v>
      </c>
      <c r="F45" s="84">
        <v>174.035499316</v>
      </c>
      <c r="G45" s="9">
        <v>26</v>
      </c>
      <c r="H45" s="4">
        <f t="shared" si="3"/>
        <v>4524.922982216</v>
      </c>
      <c r="I45" s="77"/>
      <c r="J45" s="50"/>
      <c r="K45" s="79"/>
      <c r="L45" s="50">
        <f t="shared" si="4"/>
        <v>0</v>
      </c>
      <c r="M45" s="79">
        <f t="shared" si="1"/>
        <v>26</v>
      </c>
      <c r="N45" s="76">
        <f t="shared" si="2"/>
        <v>4524.922982216</v>
      </c>
      <c r="O45" s="4"/>
    </row>
    <row r="46" spans="1:15" ht="12.75">
      <c r="A46" s="7">
        <v>35</v>
      </c>
      <c r="B46" s="9" t="s">
        <v>19</v>
      </c>
      <c r="C46" s="5">
        <v>30616</v>
      </c>
      <c r="D46" s="5" t="s">
        <v>141</v>
      </c>
      <c r="E46" s="11" t="s">
        <v>12</v>
      </c>
      <c r="F46" s="84">
        <v>174.0355</v>
      </c>
      <c r="G46" s="9">
        <v>12</v>
      </c>
      <c r="H46" s="4">
        <f t="shared" si="3"/>
        <v>2088.4260000000004</v>
      </c>
      <c r="I46" s="77"/>
      <c r="J46" s="50"/>
      <c r="K46" s="79"/>
      <c r="L46" s="50">
        <f t="shared" si="4"/>
        <v>0</v>
      </c>
      <c r="M46" s="79">
        <f t="shared" si="1"/>
        <v>12</v>
      </c>
      <c r="N46" s="76">
        <f t="shared" si="2"/>
        <v>2088.4260000000004</v>
      </c>
      <c r="O46" s="4"/>
    </row>
    <row r="47" spans="1:15" ht="12.75">
      <c r="A47" s="7">
        <v>36</v>
      </c>
      <c r="B47" s="9" t="s">
        <v>19</v>
      </c>
      <c r="C47" s="5">
        <v>20216</v>
      </c>
      <c r="D47" s="5" t="s">
        <v>161</v>
      </c>
      <c r="E47" s="11" t="s">
        <v>11</v>
      </c>
      <c r="F47" s="84">
        <v>82.315107143</v>
      </c>
      <c r="G47" s="9">
        <v>13</v>
      </c>
      <c r="H47" s="4">
        <f t="shared" si="3"/>
        <v>1070.0963928590002</v>
      </c>
      <c r="I47" s="77"/>
      <c r="J47" s="50"/>
      <c r="K47" s="79"/>
      <c r="L47" s="50">
        <f t="shared" si="4"/>
        <v>0</v>
      </c>
      <c r="M47" s="79">
        <f t="shared" si="1"/>
        <v>13</v>
      </c>
      <c r="N47" s="76">
        <f t="shared" si="2"/>
        <v>1070.0963928590002</v>
      </c>
      <c r="O47" s="4"/>
    </row>
    <row r="48" spans="1:15" ht="12.75">
      <c r="A48" s="7">
        <v>37</v>
      </c>
      <c r="B48" s="9" t="s">
        <v>19</v>
      </c>
      <c r="C48" s="5">
        <v>20216</v>
      </c>
      <c r="D48" s="5" t="s">
        <v>161</v>
      </c>
      <c r="E48" s="11" t="s">
        <v>11</v>
      </c>
      <c r="F48" s="84">
        <v>82.315107143</v>
      </c>
      <c r="G48" s="9">
        <v>4</v>
      </c>
      <c r="H48" s="4">
        <f t="shared" si="3"/>
        <v>329.260428572</v>
      </c>
      <c r="I48" s="77"/>
      <c r="J48" s="50"/>
      <c r="K48" s="79"/>
      <c r="L48" s="50">
        <f t="shared" si="4"/>
        <v>0</v>
      </c>
      <c r="M48" s="79">
        <f>G48++I48-K48</f>
        <v>4</v>
      </c>
      <c r="N48" s="76">
        <f>H48+J48-L48</f>
        <v>329.260428572</v>
      </c>
      <c r="O48" s="4"/>
    </row>
    <row r="49" spans="1:15" ht="12.75">
      <c r="A49" s="7">
        <v>38</v>
      </c>
      <c r="B49" s="9" t="s">
        <v>28</v>
      </c>
      <c r="C49" s="5">
        <v>30416</v>
      </c>
      <c r="D49" s="5" t="s">
        <v>167</v>
      </c>
      <c r="E49" s="11" t="s">
        <v>12</v>
      </c>
      <c r="F49" s="84">
        <v>174.035507901</v>
      </c>
      <c r="G49" s="9">
        <v>29</v>
      </c>
      <c r="H49" s="4">
        <f t="shared" si="3"/>
        <v>5047.029729129</v>
      </c>
      <c r="I49" s="77"/>
      <c r="J49" s="50"/>
      <c r="K49" s="79"/>
      <c r="L49" s="50">
        <f t="shared" si="4"/>
        <v>0</v>
      </c>
      <c r="M49" s="79">
        <f t="shared" si="1"/>
        <v>29</v>
      </c>
      <c r="N49" s="76">
        <f t="shared" si="2"/>
        <v>5047.029729129</v>
      </c>
      <c r="O49" s="4"/>
    </row>
    <row r="50" spans="1:15" ht="12.75">
      <c r="A50" s="7">
        <v>39</v>
      </c>
      <c r="B50" s="9" t="s">
        <v>28</v>
      </c>
      <c r="C50" s="5">
        <v>30416</v>
      </c>
      <c r="D50" s="5" t="s">
        <v>167</v>
      </c>
      <c r="E50" s="11" t="s">
        <v>12</v>
      </c>
      <c r="F50" s="84">
        <v>174.035533333</v>
      </c>
      <c r="G50" s="9">
        <v>11</v>
      </c>
      <c r="H50" s="4">
        <f t="shared" si="3"/>
        <v>1914.390866663</v>
      </c>
      <c r="I50" s="77"/>
      <c r="J50" s="50"/>
      <c r="K50" s="79"/>
      <c r="L50" s="50">
        <f t="shared" si="4"/>
        <v>0</v>
      </c>
      <c r="M50" s="79">
        <f>G50++I50-K50</f>
        <v>11</v>
      </c>
      <c r="N50" s="76">
        <f>H50+J50-L50</f>
        <v>1914.390866663</v>
      </c>
      <c r="O50" s="4"/>
    </row>
    <row r="51" spans="1:15" ht="12.75">
      <c r="A51" s="7">
        <v>40</v>
      </c>
      <c r="B51" s="9" t="s">
        <v>10</v>
      </c>
      <c r="C51" s="5">
        <v>30416</v>
      </c>
      <c r="D51" s="5" t="s">
        <v>167</v>
      </c>
      <c r="E51" s="11" t="s">
        <v>11</v>
      </c>
      <c r="F51" s="84">
        <v>82.3151</v>
      </c>
      <c r="G51" s="9">
        <v>12</v>
      </c>
      <c r="H51" s="4">
        <f t="shared" si="3"/>
        <v>987.7812</v>
      </c>
      <c r="I51" s="77"/>
      <c r="J51" s="50"/>
      <c r="K51" s="79"/>
      <c r="L51" s="50">
        <f t="shared" si="4"/>
        <v>0</v>
      </c>
      <c r="M51" s="79">
        <f t="shared" si="1"/>
        <v>12</v>
      </c>
      <c r="N51" s="76">
        <f t="shared" si="2"/>
        <v>987.7812</v>
      </c>
      <c r="O51" s="4"/>
    </row>
    <row r="52" spans="1:15" ht="12.75">
      <c r="A52" s="7">
        <v>41</v>
      </c>
      <c r="B52" s="9" t="s">
        <v>10</v>
      </c>
      <c r="C52" s="5">
        <v>40816</v>
      </c>
      <c r="D52" s="5" t="s">
        <v>245</v>
      </c>
      <c r="E52" s="11" t="s">
        <v>11</v>
      </c>
      <c r="F52" s="84">
        <v>82.315166667</v>
      </c>
      <c r="G52" s="9">
        <v>4</v>
      </c>
      <c r="H52" s="4">
        <f t="shared" si="3"/>
        <v>329.260666668</v>
      </c>
      <c r="I52" s="77"/>
      <c r="J52" s="50"/>
      <c r="K52" s="79"/>
      <c r="L52" s="50">
        <f t="shared" si="4"/>
        <v>0</v>
      </c>
      <c r="M52" s="79">
        <f t="shared" si="1"/>
        <v>4</v>
      </c>
      <c r="N52" s="76">
        <f t="shared" si="2"/>
        <v>329.260666668</v>
      </c>
      <c r="O52" s="4"/>
    </row>
    <row r="53" spans="1:15" ht="12.75">
      <c r="A53" s="7">
        <v>42</v>
      </c>
      <c r="B53" s="9" t="s">
        <v>145</v>
      </c>
      <c r="C53" s="5" t="s">
        <v>192</v>
      </c>
      <c r="D53" s="5" t="s">
        <v>147</v>
      </c>
      <c r="E53" s="11" t="s">
        <v>66</v>
      </c>
      <c r="F53" s="84">
        <v>89.366363636</v>
      </c>
      <c r="G53" s="9">
        <v>3</v>
      </c>
      <c r="H53" s="4">
        <f t="shared" si="3"/>
        <v>268.099090908</v>
      </c>
      <c r="I53" s="77"/>
      <c r="J53" s="50"/>
      <c r="K53" s="79">
        <v>3</v>
      </c>
      <c r="L53" s="50">
        <f t="shared" si="4"/>
        <v>268.099090908</v>
      </c>
      <c r="M53" s="79">
        <f t="shared" si="1"/>
        <v>0</v>
      </c>
      <c r="N53" s="76">
        <f t="shared" si="2"/>
        <v>0</v>
      </c>
      <c r="O53" s="4"/>
    </row>
    <row r="54" spans="1:15" ht="12.75">
      <c r="A54" s="7">
        <v>43</v>
      </c>
      <c r="B54" s="9" t="s">
        <v>145</v>
      </c>
      <c r="C54" s="3" t="s">
        <v>192</v>
      </c>
      <c r="D54" s="3" t="s">
        <v>147</v>
      </c>
      <c r="E54" s="11" t="s">
        <v>66</v>
      </c>
      <c r="F54" s="84">
        <v>89.366377953</v>
      </c>
      <c r="G54" s="9">
        <v>5</v>
      </c>
      <c r="H54" s="4">
        <f t="shared" si="3"/>
        <v>446.83188976499997</v>
      </c>
      <c r="I54" s="77"/>
      <c r="J54" s="50"/>
      <c r="K54" s="79">
        <v>5</v>
      </c>
      <c r="L54" s="50">
        <f t="shared" si="4"/>
        <v>446.83188976499997</v>
      </c>
      <c r="M54" s="79">
        <f t="shared" si="1"/>
        <v>0</v>
      </c>
      <c r="N54" s="50">
        <f t="shared" si="2"/>
        <v>0</v>
      </c>
      <c r="O54" s="30"/>
    </row>
    <row r="55" spans="1:15" ht="12.75">
      <c r="A55" s="7">
        <v>44</v>
      </c>
      <c r="B55" s="9" t="s">
        <v>171</v>
      </c>
      <c r="C55" s="3" t="s">
        <v>238</v>
      </c>
      <c r="D55" s="3" t="s">
        <v>172</v>
      </c>
      <c r="E55" s="11" t="s">
        <v>12</v>
      </c>
      <c r="F55" s="84">
        <v>98.7824</v>
      </c>
      <c r="G55" s="9">
        <v>2</v>
      </c>
      <c r="H55" s="4">
        <f t="shared" si="3"/>
        <v>197.5648</v>
      </c>
      <c r="I55" s="77"/>
      <c r="J55" s="50"/>
      <c r="K55" s="79"/>
      <c r="L55" s="50">
        <f t="shared" si="4"/>
        <v>0</v>
      </c>
      <c r="M55" s="79">
        <f t="shared" si="1"/>
        <v>2</v>
      </c>
      <c r="N55" s="50">
        <f t="shared" si="2"/>
        <v>197.5648</v>
      </c>
      <c r="O55" s="30"/>
    </row>
    <row r="56" spans="1:15" ht="12.75">
      <c r="A56" s="7">
        <v>45</v>
      </c>
      <c r="B56" s="9" t="s">
        <v>171</v>
      </c>
      <c r="C56" s="3" t="s">
        <v>184</v>
      </c>
      <c r="D56" s="3" t="s">
        <v>172</v>
      </c>
      <c r="E56" s="11" t="s">
        <v>12</v>
      </c>
      <c r="F56" s="84">
        <v>98.782450495</v>
      </c>
      <c r="G56" s="9">
        <v>5</v>
      </c>
      <c r="H56" s="4">
        <f t="shared" si="3"/>
        <v>493.91225247500006</v>
      </c>
      <c r="I56" s="77"/>
      <c r="J56" s="50"/>
      <c r="K56" s="79"/>
      <c r="L56" s="50">
        <f t="shared" si="4"/>
        <v>0</v>
      </c>
      <c r="M56" s="79">
        <f t="shared" si="1"/>
        <v>5</v>
      </c>
      <c r="N56" s="50">
        <f t="shared" si="2"/>
        <v>493.91225247500006</v>
      </c>
      <c r="O56" s="30"/>
    </row>
    <row r="57" spans="1:15" ht="12.75">
      <c r="A57" s="7">
        <v>46</v>
      </c>
      <c r="B57" s="9" t="s">
        <v>179</v>
      </c>
      <c r="C57" s="3" t="s">
        <v>250</v>
      </c>
      <c r="D57" s="3" t="s">
        <v>214</v>
      </c>
      <c r="E57" s="11" t="s">
        <v>12</v>
      </c>
      <c r="F57" s="84">
        <v>98.782384615</v>
      </c>
      <c r="G57" s="9">
        <v>2</v>
      </c>
      <c r="H57" s="4">
        <f t="shared" si="3"/>
        <v>197.56476923</v>
      </c>
      <c r="I57" s="77"/>
      <c r="J57" s="50"/>
      <c r="K57" s="79">
        <v>2</v>
      </c>
      <c r="L57" s="50">
        <f t="shared" si="4"/>
        <v>197.56476923</v>
      </c>
      <c r="M57" s="79">
        <f t="shared" si="1"/>
        <v>0</v>
      </c>
      <c r="N57" s="50">
        <f t="shared" si="2"/>
        <v>0</v>
      </c>
      <c r="O57" s="30"/>
    </row>
    <row r="58" spans="1:15" ht="12.75">
      <c r="A58" s="7">
        <v>47</v>
      </c>
      <c r="B58" s="9" t="s">
        <v>179</v>
      </c>
      <c r="C58" s="3" t="s">
        <v>193</v>
      </c>
      <c r="D58" s="3" t="s">
        <v>153</v>
      </c>
      <c r="E58" s="11" t="s">
        <v>12</v>
      </c>
      <c r="F58" s="84">
        <v>98.78258427</v>
      </c>
      <c r="G58" s="9">
        <v>4</v>
      </c>
      <c r="H58" s="4">
        <f t="shared" si="3"/>
        <v>395.13033708</v>
      </c>
      <c r="I58" s="77"/>
      <c r="J58" s="50"/>
      <c r="K58" s="79">
        <v>4</v>
      </c>
      <c r="L58" s="50">
        <f t="shared" si="4"/>
        <v>395.13033708</v>
      </c>
      <c r="M58" s="79">
        <f t="shared" si="1"/>
        <v>0</v>
      </c>
      <c r="N58" s="50">
        <f t="shared" si="2"/>
        <v>0</v>
      </c>
      <c r="O58" s="30"/>
    </row>
    <row r="59" spans="1:15" ht="12.75">
      <c r="A59" s="7">
        <v>48</v>
      </c>
      <c r="B59" s="9" t="s">
        <v>146</v>
      </c>
      <c r="C59" s="3" t="s">
        <v>239</v>
      </c>
      <c r="D59" s="3" t="s">
        <v>147</v>
      </c>
      <c r="E59" s="11" t="s">
        <v>66</v>
      </c>
      <c r="F59" s="84">
        <v>89.366363636</v>
      </c>
      <c r="G59" s="9">
        <v>1</v>
      </c>
      <c r="H59" s="4">
        <f t="shared" si="3"/>
        <v>89.366363636</v>
      </c>
      <c r="I59" s="77"/>
      <c r="J59" s="50"/>
      <c r="K59" s="79">
        <v>1</v>
      </c>
      <c r="L59" s="50">
        <f t="shared" si="4"/>
        <v>89.366363636</v>
      </c>
      <c r="M59" s="79">
        <f t="shared" si="1"/>
        <v>0</v>
      </c>
      <c r="N59" s="50">
        <f t="shared" si="2"/>
        <v>0</v>
      </c>
      <c r="O59" s="87"/>
    </row>
    <row r="60" spans="1:15" ht="12.75">
      <c r="A60" s="7">
        <v>49</v>
      </c>
      <c r="B60" s="9" t="s">
        <v>146</v>
      </c>
      <c r="C60" s="3" t="s">
        <v>185</v>
      </c>
      <c r="D60" s="3" t="s">
        <v>172</v>
      </c>
      <c r="E60" s="11" t="s">
        <v>66</v>
      </c>
      <c r="F60" s="84">
        <v>89.366428571</v>
      </c>
      <c r="G60" s="9">
        <v>2</v>
      </c>
      <c r="H60" s="4">
        <f t="shared" si="3"/>
        <v>178.732857142</v>
      </c>
      <c r="I60" s="77"/>
      <c r="J60" s="50"/>
      <c r="K60" s="79">
        <v>2</v>
      </c>
      <c r="L60" s="50">
        <f t="shared" si="4"/>
        <v>178.732857142</v>
      </c>
      <c r="M60" s="79">
        <f t="shared" si="1"/>
        <v>0</v>
      </c>
      <c r="N60" s="50">
        <f t="shared" si="2"/>
        <v>0</v>
      </c>
      <c r="O60" s="87"/>
    </row>
    <row r="61" spans="1:15" ht="12.75">
      <c r="A61" s="7">
        <v>50</v>
      </c>
      <c r="B61" s="9" t="s">
        <v>144</v>
      </c>
      <c r="C61" s="3" t="s">
        <v>208</v>
      </c>
      <c r="D61" s="3">
        <v>31.0718</v>
      </c>
      <c r="E61" s="11" t="s">
        <v>66</v>
      </c>
      <c r="F61" s="84">
        <v>89.366428571</v>
      </c>
      <c r="G61" s="9">
        <v>2</v>
      </c>
      <c r="H61" s="4">
        <f t="shared" si="3"/>
        <v>178.732857142</v>
      </c>
      <c r="I61" s="77"/>
      <c r="J61" s="50"/>
      <c r="K61" s="79"/>
      <c r="L61" s="50">
        <f t="shared" si="4"/>
        <v>0</v>
      </c>
      <c r="M61" s="79">
        <f t="shared" si="1"/>
        <v>2</v>
      </c>
      <c r="N61" s="50">
        <f t="shared" si="2"/>
        <v>178.732857142</v>
      </c>
      <c r="O61" s="87"/>
    </row>
    <row r="62" spans="1:15" ht="12.75">
      <c r="A62" s="7">
        <v>51</v>
      </c>
      <c r="B62" s="9" t="s">
        <v>144</v>
      </c>
      <c r="C62" s="3" t="s">
        <v>208</v>
      </c>
      <c r="D62" s="3">
        <v>31.0718</v>
      </c>
      <c r="E62" s="11" t="s">
        <v>66</v>
      </c>
      <c r="F62" s="84">
        <v>89.366416773</v>
      </c>
      <c r="G62" s="9">
        <v>3</v>
      </c>
      <c r="H62" s="4">
        <f t="shared" si="3"/>
        <v>268.099250319</v>
      </c>
      <c r="I62" s="77"/>
      <c r="J62" s="50"/>
      <c r="K62" s="79"/>
      <c r="L62" s="50">
        <f t="shared" si="4"/>
        <v>0</v>
      </c>
      <c r="M62" s="79">
        <f t="shared" si="1"/>
        <v>3</v>
      </c>
      <c r="N62" s="50">
        <f t="shared" si="2"/>
        <v>268.099250319</v>
      </c>
      <c r="O62" s="87"/>
    </row>
    <row r="63" spans="1:15" ht="12.75">
      <c r="A63" s="7">
        <v>52</v>
      </c>
      <c r="B63" s="9" t="s">
        <v>151</v>
      </c>
      <c r="C63" s="3" t="s">
        <v>209</v>
      </c>
      <c r="D63" s="3" t="s">
        <v>153</v>
      </c>
      <c r="E63" s="11" t="s">
        <v>12</v>
      </c>
      <c r="F63" s="84">
        <v>98.782466667</v>
      </c>
      <c r="G63" s="9">
        <v>2</v>
      </c>
      <c r="H63" s="4">
        <f t="shared" si="3"/>
        <v>197.564933334</v>
      </c>
      <c r="I63" s="77"/>
      <c r="J63" s="50"/>
      <c r="K63" s="79"/>
      <c r="L63" s="50">
        <f t="shared" si="4"/>
        <v>0</v>
      </c>
      <c r="M63" s="79">
        <f t="shared" si="1"/>
        <v>2</v>
      </c>
      <c r="N63" s="50">
        <f t="shared" si="2"/>
        <v>197.564933334</v>
      </c>
      <c r="O63" s="87"/>
    </row>
    <row r="64" spans="1:15" ht="12.75">
      <c r="A64" s="7">
        <v>53</v>
      </c>
      <c r="B64" s="9" t="s">
        <v>151</v>
      </c>
      <c r="C64" s="3" t="s">
        <v>209</v>
      </c>
      <c r="D64" s="3" t="s">
        <v>153</v>
      </c>
      <c r="E64" s="11" t="s">
        <v>12</v>
      </c>
      <c r="F64" s="84">
        <v>98.782406082</v>
      </c>
      <c r="G64" s="9">
        <v>5</v>
      </c>
      <c r="H64" s="4">
        <f t="shared" si="3"/>
        <v>493.91203040999994</v>
      </c>
      <c r="I64" s="77"/>
      <c r="J64" s="50"/>
      <c r="K64" s="79"/>
      <c r="L64" s="50">
        <f t="shared" si="4"/>
        <v>0</v>
      </c>
      <c r="M64" s="79">
        <f t="shared" si="1"/>
        <v>5</v>
      </c>
      <c r="N64" s="50">
        <f t="shared" si="2"/>
        <v>493.91203040999994</v>
      </c>
      <c r="O64" s="87"/>
    </row>
    <row r="65" spans="1:15" ht="12.75">
      <c r="A65" s="7">
        <v>54</v>
      </c>
      <c r="B65" s="9" t="s">
        <v>33</v>
      </c>
      <c r="C65" s="3" t="s">
        <v>199</v>
      </c>
      <c r="D65" s="3" t="s">
        <v>175</v>
      </c>
      <c r="E65" s="11" t="s">
        <v>11</v>
      </c>
      <c r="F65" s="84">
        <v>175.3189393394</v>
      </c>
      <c r="G65" s="9">
        <v>22</v>
      </c>
      <c r="H65" s="4">
        <f t="shared" si="3"/>
        <v>3857.0166654668</v>
      </c>
      <c r="I65" s="77"/>
      <c r="J65" s="50"/>
      <c r="K65" s="79">
        <v>8</v>
      </c>
      <c r="L65" s="50">
        <f t="shared" si="4"/>
        <v>1402.5515147152</v>
      </c>
      <c r="M65" s="79">
        <f t="shared" si="1"/>
        <v>14</v>
      </c>
      <c r="N65" s="50">
        <f t="shared" si="2"/>
        <v>2454.4651507516</v>
      </c>
      <c r="O65" s="87"/>
    </row>
    <row r="66" spans="1:15" ht="12.75">
      <c r="A66" s="7">
        <v>55</v>
      </c>
      <c r="B66" s="9" t="s">
        <v>33</v>
      </c>
      <c r="C66" s="5" t="s">
        <v>247</v>
      </c>
      <c r="D66" s="5" t="s">
        <v>248</v>
      </c>
      <c r="E66" s="11" t="s">
        <v>11</v>
      </c>
      <c r="F66" s="84">
        <v>175.48</v>
      </c>
      <c r="G66" s="9">
        <v>6</v>
      </c>
      <c r="H66" s="4">
        <f t="shared" si="3"/>
        <v>1052.8799999999999</v>
      </c>
      <c r="I66" s="77"/>
      <c r="J66" s="50"/>
      <c r="K66" s="79">
        <v>6</v>
      </c>
      <c r="L66" s="50">
        <f t="shared" si="4"/>
        <v>1052.8799999999999</v>
      </c>
      <c r="M66" s="79">
        <f t="shared" si="1"/>
        <v>0</v>
      </c>
      <c r="N66" s="76">
        <f t="shared" si="2"/>
        <v>0</v>
      </c>
      <c r="O66" s="87"/>
    </row>
    <row r="67" spans="1:15" ht="12.75">
      <c r="A67" s="7">
        <v>56</v>
      </c>
      <c r="B67" s="9" t="s">
        <v>65</v>
      </c>
      <c r="C67" s="3" t="s">
        <v>200</v>
      </c>
      <c r="D67" s="3" t="s">
        <v>139</v>
      </c>
      <c r="E67" s="11" t="s">
        <v>66</v>
      </c>
      <c r="F67" s="84">
        <v>194.39755418</v>
      </c>
      <c r="G67" s="9">
        <v>4</v>
      </c>
      <c r="H67" s="4">
        <f t="shared" si="3"/>
        <v>777.59021672</v>
      </c>
      <c r="I67" s="77"/>
      <c r="J67" s="50"/>
      <c r="K67" s="79">
        <v>4</v>
      </c>
      <c r="L67" s="50">
        <f t="shared" si="4"/>
        <v>777.59021672</v>
      </c>
      <c r="M67" s="79">
        <f t="shared" si="1"/>
        <v>0</v>
      </c>
      <c r="N67" s="50">
        <f t="shared" si="2"/>
        <v>0</v>
      </c>
      <c r="O67" s="87"/>
    </row>
    <row r="68" spans="1:15" ht="12.75">
      <c r="A68" s="7">
        <v>57</v>
      </c>
      <c r="B68" s="9" t="s">
        <v>65</v>
      </c>
      <c r="C68" s="3" t="s">
        <v>249</v>
      </c>
      <c r="D68" s="3" t="s">
        <v>170</v>
      </c>
      <c r="E68" s="11" t="s">
        <v>66</v>
      </c>
      <c r="F68" s="84">
        <v>197.1368</v>
      </c>
      <c r="G68" s="9">
        <v>2</v>
      </c>
      <c r="H68" s="4">
        <f t="shared" si="3"/>
        <v>394.2736</v>
      </c>
      <c r="I68" s="77"/>
      <c r="J68" s="50"/>
      <c r="K68" s="79">
        <v>2</v>
      </c>
      <c r="L68" s="50">
        <f t="shared" si="4"/>
        <v>394.2736</v>
      </c>
      <c r="M68" s="79">
        <f t="shared" si="1"/>
        <v>0</v>
      </c>
      <c r="N68" s="50">
        <f t="shared" si="2"/>
        <v>0</v>
      </c>
      <c r="O68" s="87"/>
    </row>
    <row r="69" spans="1:15" ht="12.75">
      <c r="A69" s="7">
        <v>58</v>
      </c>
      <c r="B69" s="9" t="s">
        <v>32</v>
      </c>
      <c r="C69" s="3" t="s">
        <v>204</v>
      </c>
      <c r="D69" s="3" t="s">
        <v>167</v>
      </c>
      <c r="E69" s="11" t="s">
        <v>20</v>
      </c>
      <c r="F69" s="84">
        <v>1082.165850622</v>
      </c>
      <c r="G69" s="9">
        <v>3</v>
      </c>
      <c r="H69" s="4">
        <f t="shared" si="3"/>
        <v>3246.4975518660003</v>
      </c>
      <c r="I69" s="78"/>
      <c r="J69" s="50"/>
      <c r="K69" s="79"/>
      <c r="L69" s="50">
        <f t="shared" si="4"/>
        <v>0</v>
      </c>
      <c r="M69" s="79">
        <f t="shared" si="1"/>
        <v>3</v>
      </c>
      <c r="N69" s="50">
        <f t="shared" si="2"/>
        <v>3246.4975518660003</v>
      </c>
      <c r="O69" s="87"/>
    </row>
    <row r="70" spans="1:15" ht="12.75">
      <c r="A70" s="7">
        <v>59</v>
      </c>
      <c r="B70" s="9" t="s">
        <v>32</v>
      </c>
      <c r="C70" s="3" t="s">
        <v>204</v>
      </c>
      <c r="D70" s="3" t="s">
        <v>167</v>
      </c>
      <c r="E70" s="11" t="s">
        <v>20</v>
      </c>
      <c r="F70" s="84">
        <v>1082.166</v>
      </c>
      <c r="G70" s="9">
        <v>2</v>
      </c>
      <c r="H70" s="4">
        <f t="shared" si="3"/>
        <v>2164.332</v>
      </c>
      <c r="I70" s="78"/>
      <c r="J70" s="50"/>
      <c r="K70" s="79"/>
      <c r="L70" s="50">
        <f t="shared" si="4"/>
        <v>0</v>
      </c>
      <c r="M70" s="79">
        <f t="shared" si="1"/>
        <v>2</v>
      </c>
      <c r="N70" s="76">
        <f t="shared" si="2"/>
        <v>2164.332</v>
      </c>
      <c r="O70" s="87"/>
    </row>
    <row r="71" spans="1:15" ht="12.75">
      <c r="A71" s="87"/>
      <c r="B71" s="13" t="s">
        <v>30</v>
      </c>
      <c r="C71" s="58"/>
      <c r="D71" s="58"/>
      <c r="E71" s="58"/>
      <c r="F71" s="84"/>
      <c r="G71" s="9"/>
      <c r="H71" s="30">
        <v>95788.62</v>
      </c>
      <c r="I71" s="12"/>
      <c r="J71" s="52"/>
      <c r="K71" s="31"/>
      <c r="L71" s="52">
        <f>SUM(L12:L70)</f>
        <v>10291.8099216672</v>
      </c>
      <c r="M71" s="31"/>
      <c r="N71" s="52">
        <v>95788.62</v>
      </c>
      <c r="O71" s="87"/>
    </row>
    <row r="72" spans="2:14" ht="12.75">
      <c r="B72" s="15"/>
      <c r="C72" s="62"/>
      <c r="D72" s="62"/>
      <c r="E72" s="62"/>
      <c r="F72" s="85"/>
      <c r="G72" s="41"/>
      <c r="H72" s="37"/>
      <c r="I72" s="18"/>
      <c r="J72" s="67"/>
      <c r="K72" s="36"/>
      <c r="L72" s="67"/>
      <c r="M72" s="36"/>
      <c r="N72" s="37"/>
    </row>
    <row r="73" spans="2:14" ht="12.75">
      <c r="B73" s="15"/>
      <c r="C73" s="62"/>
      <c r="D73" s="62"/>
      <c r="E73" s="62"/>
      <c r="F73" s="85"/>
      <c r="G73" s="41"/>
      <c r="H73" s="37"/>
      <c r="I73" s="18"/>
      <c r="J73" s="67"/>
      <c r="K73" s="36"/>
      <c r="L73" s="67"/>
      <c r="M73" s="36"/>
      <c r="N73" s="37"/>
    </row>
    <row r="74" spans="2:14" ht="12.75">
      <c r="B74" s="15"/>
      <c r="C74" s="62"/>
      <c r="D74" s="62"/>
      <c r="E74" s="62"/>
      <c r="F74" s="85"/>
      <c r="G74" s="41"/>
      <c r="H74" s="37"/>
      <c r="I74" s="18"/>
      <c r="J74" s="67"/>
      <c r="K74" s="36"/>
      <c r="L74" s="67"/>
      <c r="M74" s="36"/>
      <c r="N74" s="37"/>
    </row>
    <row r="75" spans="2:14" ht="12.75">
      <c r="B75" s="15"/>
      <c r="C75" s="62"/>
      <c r="D75" s="62"/>
      <c r="E75" s="62"/>
      <c r="F75" s="85"/>
      <c r="G75" s="41"/>
      <c r="H75" s="37"/>
      <c r="I75" s="18"/>
      <c r="J75" s="37"/>
      <c r="K75" s="36"/>
      <c r="L75" s="67"/>
      <c r="M75" s="36"/>
      <c r="N75" s="37"/>
    </row>
    <row r="76" spans="2:14" ht="15.75">
      <c r="B76" s="6" t="s">
        <v>177</v>
      </c>
      <c r="C76" s="8"/>
      <c r="D76" s="8"/>
      <c r="E76" s="42"/>
      <c r="F76" s="85"/>
      <c r="G76" s="41"/>
      <c r="H76" s="43"/>
      <c r="I76" s="18"/>
      <c r="J76" s="16"/>
      <c r="K76" s="8"/>
      <c r="L76" s="21"/>
      <c r="M76" s="8"/>
      <c r="N76" s="38"/>
    </row>
    <row r="77" spans="2:14" ht="15.75">
      <c r="B77" s="6"/>
      <c r="C77" s="8"/>
      <c r="D77" s="8"/>
      <c r="E77" s="42"/>
      <c r="F77" s="85"/>
      <c r="G77" s="41"/>
      <c r="H77" s="43"/>
      <c r="I77" s="18"/>
      <c r="J77" s="16"/>
      <c r="K77" s="8"/>
      <c r="L77" s="21"/>
      <c r="M77" s="8"/>
      <c r="N77" s="38"/>
    </row>
    <row r="78" spans="2:14" ht="15.75">
      <c r="B78" s="6" t="s">
        <v>35</v>
      </c>
      <c r="C78" s="6"/>
      <c r="D78" s="6"/>
      <c r="E78" s="44"/>
      <c r="F78" s="85"/>
      <c r="G78" s="41"/>
      <c r="H78" s="65"/>
      <c r="I78" s="18"/>
      <c r="J78" s="16"/>
      <c r="K78" s="8"/>
      <c r="L78" s="21"/>
      <c r="M78" s="8"/>
      <c r="N78" s="16"/>
    </row>
    <row r="79" spans="2:14" ht="15.75">
      <c r="B79" s="14" t="s">
        <v>36</v>
      </c>
      <c r="C79" s="6"/>
      <c r="D79" s="6"/>
      <c r="E79" s="44"/>
      <c r="F79" s="85"/>
      <c r="G79" s="41"/>
      <c r="H79" s="65"/>
      <c r="I79" s="18"/>
      <c r="J79" s="16"/>
      <c r="K79" s="8"/>
      <c r="L79" s="21"/>
      <c r="M79" s="8"/>
      <c r="N79" s="16"/>
    </row>
    <row r="80" spans="2:14" ht="12.75">
      <c r="B80" s="14" t="s">
        <v>178</v>
      </c>
      <c r="E80" s="19"/>
      <c r="F80" s="85"/>
      <c r="G80" s="41"/>
      <c r="H80" s="66"/>
      <c r="I80" s="18"/>
      <c r="L80" s="17"/>
      <c r="N80" s="17"/>
    </row>
    <row r="81" spans="2:14" ht="12.75">
      <c r="B81" s="14" t="s">
        <v>55</v>
      </c>
      <c r="E81" s="19"/>
      <c r="F81" s="85"/>
      <c r="G81" s="41"/>
      <c r="H81" s="66"/>
      <c r="I81" s="18"/>
      <c r="L81" s="17"/>
      <c r="N81" s="17"/>
    </row>
  </sheetData>
  <sheetProtection/>
  <mergeCells count="15">
    <mergeCell ref="D9:D11"/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Таня</cp:lastModifiedBy>
  <cp:lastPrinted>2017-03-28T14:02:40Z</cp:lastPrinted>
  <dcterms:created xsi:type="dcterms:W3CDTF">2012-09-21T12:04:04Z</dcterms:created>
  <dcterms:modified xsi:type="dcterms:W3CDTF">2017-06-01T10:22:45Z</dcterms:modified>
  <cp:category/>
  <cp:version/>
  <cp:contentType/>
  <cp:contentStatus/>
</cp:coreProperties>
</file>